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ustomProperty4.bin" ContentType="application/vnd.openxmlformats-officedocument.spreadsheetml.customProperty"/>
  <Override PartName="/xl/comments1.xml" ContentType="application/vnd.openxmlformats-officedocument.spreadsheetml.comments+xml"/>
  <Override PartName="/xl/customProperty5.bin" ContentType="application/vnd.openxmlformats-officedocument.spreadsheetml.customProperty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N:\I D\Strukturfonds\Förderperiode_2021-2027\EFRE\Pauschalen VKO-Konzept\"/>
    </mc:Choice>
  </mc:AlternateContent>
  <xr:revisionPtr revIDLastSave="0" documentId="8_{E9B28FC2-56B1-460D-A319-4A723248925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auschalenarten" sheetId="4" r:id="rId1"/>
    <sheet name="Anlage E - KFPL" sheetId="1" r:id="rId2"/>
    <sheet name="Anlage F - Kalkulation Dir. PK" sheetId="7" r:id="rId3"/>
  </sheets>
  <definedNames>
    <definedName name="_xlnm.Print_Area" localSheetId="1">'Anlage E - KFPL'!$A$1:$AX$78</definedName>
    <definedName name="_xlnm.Print_Area" localSheetId="2">'Anlage F - Kalkulation Dir. PK'!$A$1:$AX$55</definedName>
    <definedName name="_xlnm.Print_Area" localSheetId="0">Pauschalenarten!$A$1:$J$32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N24" i="1" l="1"/>
  <c r="AN66" i="1"/>
  <c r="AP27" i="7"/>
  <c r="AQ27" i="7"/>
  <c r="AR27" i="7"/>
  <c r="AS27" i="7"/>
  <c r="AT27" i="7"/>
  <c r="AN40" i="1"/>
  <c r="AR63" i="1"/>
  <c r="AQ63" i="1"/>
  <c r="AP63" i="1"/>
  <c r="AU63" i="1" s="1"/>
  <c r="AO63" i="1"/>
  <c r="AT63" i="1" s="1"/>
  <c r="AM63" i="1"/>
  <c r="AM64" i="1"/>
  <c r="AM65" i="1"/>
  <c r="AM66" i="1"/>
  <c r="AM67" i="1"/>
  <c r="AM68" i="1"/>
  <c r="AK64" i="1"/>
  <c r="AK65" i="1"/>
  <c r="AK66" i="1"/>
  <c r="AK67" i="1"/>
  <c r="AK68" i="1"/>
  <c r="AK63" i="1"/>
  <c r="AI64" i="1"/>
  <c r="AI65" i="1"/>
  <c r="AI66" i="1"/>
  <c r="AI67" i="1"/>
  <c r="AI68" i="1"/>
  <c r="AI63" i="1"/>
  <c r="AC69" i="1"/>
  <c r="AD64" i="1"/>
  <c r="AD65" i="1"/>
  <c r="AD66" i="1"/>
  <c r="AD67" i="1"/>
  <c r="AD68" i="1"/>
  <c r="AD63" i="1"/>
  <c r="AB64" i="1"/>
  <c r="AB65" i="1"/>
  <c r="AB66" i="1"/>
  <c r="AB67" i="1"/>
  <c r="AB68" i="1"/>
  <c r="AB63" i="1"/>
  <c r="Z64" i="1"/>
  <c r="Z65" i="1"/>
  <c r="Z66" i="1"/>
  <c r="Z67" i="1"/>
  <c r="Z68" i="1"/>
  <c r="Z63" i="1"/>
  <c r="X64" i="1"/>
  <c r="X65" i="1"/>
  <c r="X66" i="1"/>
  <c r="X67" i="1"/>
  <c r="X68" i="1"/>
  <c r="X63" i="1"/>
  <c r="U63" i="1"/>
  <c r="S63" i="1"/>
  <c r="Q63" i="1"/>
  <c r="O63" i="1"/>
  <c r="L63" i="1"/>
  <c r="J63" i="1"/>
  <c r="H63" i="1"/>
  <c r="F63" i="1"/>
  <c r="AV63" i="1" l="1"/>
  <c r="AB69" i="1"/>
  <c r="AD69" i="1"/>
  <c r="AU21" i="1"/>
  <c r="AU22" i="1"/>
  <c r="AU25" i="1"/>
  <c r="AU26" i="1"/>
  <c r="AU29" i="1"/>
  <c r="AU30" i="1"/>
  <c r="AU33" i="1"/>
  <c r="AU34" i="1"/>
  <c r="AU37" i="1"/>
  <c r="AU38" i="1"/>
  <c r="AU41" i="1"/>
  <c r="AU42" i="1"/>
  <c r="AT21" i="1"/>
  <c r="AT22" i="1"/>
  <c r="AT25" i="1"/>
  <c r="AT26" i="1"/>
  <c r="AT29" i="1"/>
  <c r="AT30" i="1"/>
  <c r="AT33" i="1"/>
  <c r="AT34" i="1"/>
  <c r="AT37" i="1"/>
  <c r="AT38" i="1"/>
  <c r="AT41" i="1"/>
  <c r="AT42" i="1"/>
  <c r="AS21" i="1"/>
  <c r="AS22" i="1"/>
  <c r="AS24" i="1"/>
  <c r="AS25" i="1"/>
  <c r="AS26" i="1"/>
  <c r="AS29" i="1"/>
  <c r="AS30" i="1"/>
  <c r="AS33" i="1"/>
  <c r="AS34" i="1"/>
  <c r="AS37" i="1"/>
  <c r="AS38" i="1"/>
  <c r="AS41" i="1"/>
  <c r="AS42" i="1"/>
  <c r="AS45" i="1"/>
  <c r="AS46" i="1"/>
  <c r="AR25" i="1"/>
  <c r="AV25" i="1" s="1"/>
  <c r="AR26" i="1"/>
  <c r="AV26" i="1" s="1"/>
  <c r="AR28" i="1"/>
  <c r="AR29" i="1"/>
  <c r="AV29" i="1" s="1"/>
  <c r="AR30" i="1"/>
  <c r="AV30" i="1" s="1"/>
  <c r="AR32" i="1"/>
  <c r="AR33" i="1"/>
  <c r="AV33" i="1" s="1"/>
  <c r="AR34" i="1"/>
  <c r="AV34" i="1" s="1"/>
  <c r="AR36" i="1"/>
  <c r="AR37" i="1"/>
  <c r="AV37" i="1" s="1"/>
  <c r="AR38" i="1"/>
  <c r="AV38" i="1" s="1"/>
  <c r="AR40" i="1"/>
  <c r="AR41" i="1"/>
  <c r="AV41" i="1" s="1"/>
  <c r="AR42" i="1"/>
  <c r="AV42" i="1" s="1"/>
  <c r="AR44" i="1"/>
  <c r="AR24" i="1"/>
  <c r="AR21" i="1"/>
  <c r="AV21" i="1" s="1"/>
  <c r="AR22" i="1"/>
  <c r="AV22" i="1" s="1"/>
  <c r="AR20" i="1"/>
  <c r="AM44" i="1"/>
  <c r="AM40" i="1"/>
  <c r="AN36" i="1"/>
  <c r="AM36" i="1"/>
  <c r="AM32" i="1"/>
  <c r="AM28" i="1"/>
  <c r="AM24" i="1"/>
  <c r="AM20" i="1"/>
  <c r="AQ20" i="1"/>
  <c r="AJ48" i="1"/>
  <c r="AJ51" i="1" s="1"/>
  <c r="AL48" i="1"/>
  <c r="AL51" i="1"/>
  <c r="AC48" i="1"/>
  <c r="AC51" i="1" s="1"/>
  <c r="AD44" i="1"/>
  <c r="AD40" i="1"/>
  <c r="AD36" i="1"/>
  <c r="AD32" i="1"/>
  <c r="AD28" i="1"/>
  <c r="AD24" i="1"/>
  <c r="AD20" i="1"/>
  <c r="AB44" i="1"/>
  <c r="AB40" i="1"/>
  <c r="AB36" i="1"/>
  <c r="AB32" i="1"/>
  <c r="AB28" i="1"/>
  <c r="AB24" i="1"/>
  <c r="AB20" i="1"/>
  <c r="Z44" i="1"/>
  <c r="Z40" i="1"/>
  <c r="Z36" i="1"/>
  <c r="Z32" i="1"/>
  <c r="Z28" i="1"/>
  <c r="Z24" i="1"/>
  <c r="Z20" i="1"/>
  <c r="X44" i="1"/>
  <c r="X40" i="1"/>
  <c r="X36" i="1"/>
  <c r="X32" i="1"/>
  <c r="X28" i="1"/>
  <c r="X24" i="1"/>
  <c r="X20" i="1"/>
  <c r="X48" i="1" s="1"/>
  <c r="X51" i="1" s="1"/>
  <c r="O24" i="1"/>
  <c r="AT73" i="1"/>
  <c r="AU73" i="1"/>
  <c r="AV73" i="1"/>
  <c r="AS73" i="1"/>
  <c r="AS68" i="1"/>
  <c r="AS63" i="1"/>
  <c r="AR64" i="1"/>
  <c r="AR65" i="1"/>
  <c r="AR66" i="1"/>
  <c r="AR67" i="1"/>
  <c r="AR68" i="1"/>
  <c r="AQ64" i="1"/>
  <c r="AQ65" i="1"/>
  <c r="AQ66" i="1"/>
  <c r="AQ67" i="1"/>
  <c r="AQ68" i="1"/>
  <c r="AP64" i="1"/>
  <c r="AP65" i="1"/>
  <c r="AP66" i="1"/>
  <c r="AP67" i="1"/>
  <c r="AP68" i="1"/>
  <c r="AH69" i="1"/>
  <c r="AJ69" i="1"/>
  <c r="AL69" i="1"/>
  <c r="AM69" i="1"/>
  <c r="AE69" i="1"/>
  <c r="AF69" i="1"/>
  <c r="AG64" i="1"/>
  <c r="AG65" i="1"/>
  <c r="AG66" i="1"/>
  <c r="AG67" i="1"/>
  <c r="AG68" i="1"/>
  <c r="AG63" i="1"/>
  <c r="AO64" i="1"/>
  <c r="AO65" i="1"/>
  <c r="AO66" i="1"/>
  <c r="AO67" i="1"/>
  <c r="AO68" i="1"/>
  <c r="AN64" i="1"/>
  <c r="AS64" i="1" s="1"/>
  <c r="AN65" i="1"/>
  <c r="AN67" i="1"/>
  <c r="AN68" i="1"/>
  <c r="AN63" i="1"/>
  <c r="AQ44" i="1"/>
  <c r="AV44" i="1" s="1"/>
  <c r="AQ40" i="1"/>
  <c r="AV40" i="1" s="1"/>
  <c r="AQ36" i="1"/>
  <c r="AQ32" i="1"/>
  <c r="AU32" i="1" s="1"/>
  <c r="AQ28" i="1"/>
  <c r="AQ24" i="1"/>
  <c r="AV24" i="1" s="1"/>
  <c r="AP44" i="1"/>
  <c r="AU44" i="1" s="1"/>
  <c r="AP40" i="1"/>
  <c r="AP36" i="1"/>
  <c r="AU36" i="1" s="1"/>
  <c r="AP32" i="1"/>
  <c r="AP28" i="1"/>
  <c r="AU28" i="1" s="1"/>
  <c r="AP24" i="1"/>
  <c r="AU24" i="1" s="1"/>
  <c r="AP20" i="1"/>
  <c r="AO44" i="1"/>
  <c r="AT44" i="1" s="1"/>
  <c r="AO40" i="1"/>
  <c r="AT40" i="1" s="1"/>
  <c r="AO36" i="1"/>
  <c r="AS36" i="1" s="1"/>
  <c r="AO32" i="1"/>
  <c r="AT32" i="1" s="1"/>
  <c r="AN44" i="1"/>
  <c r="AS44" i="1" s="1"/>
  <c r="AN32" i="1"/>
  <c r="AN28" i="1"/>
  <c r="AO28" i="1"/>
  <c r="AO24" i="1"/>
  <c r="AO20" i="1"/>
  <c r="AT20" i="1" s="1"/>
  <c r="U44" i="1"/>
  <c r="U40" i="1"/>
  <c r="U36" i="1"/>
  <c r="U32" i="1"/>
  <c r="U28" i="1"/>
  <c r="U24" i="1"/>
  <c r="U20" i="1"/>
  <c r="T48" i="1"/>
  <c r="T51" i="1" s="1"/>
  <c r="S44" i="1"/>
  <c r="S40" i="1"/>
  <c r="S36" i="1"/>
  <c r="S32" i="1"/>
  <c r="S28" i="1"/>
  <c r="S24" i="1"/>
  <c r="S20" i="1"/>
  <c r="Q44" i="1"/>
  <c r="Q40" i="1"/>
  <c r="Q36" i="1"/>
  <c r="Q32" i="1"/>
  <c r="Q28" i="1"/>
  <c r="Q24" i="1"/>
  <c r="O28" i="1"/>
  <c r="O40" i="1"/>
  <c r="O44" i="1"/>
  <c r="O36" i="1"/>
  <c r="O32" i="1"/>
  <c r="O20" i="1"/>
  <c r="U64" i="1"/>
  <c r="U65" i="1"/>
  <c r="U66" i="1"/>
  <c r="U67" i="1"/>
  <c r="U68" i="1"/>
  <c r="S64" i="1"/>
  <c r="S65" i="1"/>
  <c r="S66" i="1"/>
  <c r="S67" i="1"/>
  <c r="S68" i="1"/>
  <c r="Q64" i="1"/>
  <c r="Q65" i="1"/>
  <c r="Q66" i="1"/>
  <c r="Q67" i="1"/>
  <c r="Q68" i="1"/>
  <c r="O64" i="1"/>
  <c r="O65" i="1"/>
  <c r="O66" i="1"/>
  <c r="O67" i="1"/>
  <c r="O68" i="1"/>
  <c r="N69" i="1"/>
  <c r="P69" i="1"/>
  <c r="R69" i="1"/>
  <c r="T69" i="1"/>
  <c r="M69" i="1"/>
  <c r="AS32" i="1" l="1"/>
  <c r="AV20" i="1"/>
  <c r="AS40" i="1"/>
  <c r="AM48" i="1"/>
  <c r="AM51" i="1" s="1"/>
  <c r="AV36" i="1"/>
  <c r="AU67" i="1"/>
  <c r="AU40" i="1"/>
  <c r="AT24" i="1"/>
  <c r="AV64" i="1"/>
  <c r="AV32" i="1"/>
  <c r="U69" i="1"/>
  <c r="U48" i="1"/>
  <c r="U51" i="1" s="1"/>
  <c r="AV28" i="1"/>
  <c r="AV48" i="1" s="1"/>
  <c r="AV51" i="1" s="1"/>
  <c r="AV68" i="1"/>
  <c r="O69" i="1"/>
  <c r="AT28" i="1"/>
  <c r="AT48" i="1" s="1"/>
  <c r="AT51" i="1" s="1"/>
  <c r="AO48" i="1"/>
  <c r="AO51" i="1" s="1"/>
  <c r="AP48" i="1"/>
  <c r="AP51" i="1" s="1"/>
  <c r="AU20" i="1"/>
  <c r="AS28" i="1"/>
  <c r="AT36" i="1"/>
  <c r="AN69" i="1"/>
  <c r="AS66" i="1"/>
  <c r="AS65" i="1"/>
  <c r="O48" i="1"/>
  <c r="O51" i="1" s="1"/>
  <c r="AQ48" i="1"/>
  <c r="AQ51" i="1" s="1"/>
  <c r="AV67" i="1"/>
  <c r="AR48" i="1"/>
  <c r="AR51" i="1" s="1"/>
  <c r="AU66" i="1"/>
  <c r="AV66" i="1"/>
  <c r="AU65" i="1"/>
  <c r="AV65" i="1"/>
  <c r="AT67" i="1"/>
  <c r="AS67" i="1"/>
  <c r="AG69" i="1"/>
  <c r="AT65" i="1"/>
  <c r="AT68" i="1"/>
  <c r="AT64" i="1"/>
  <c r="AS69" i="1"/>
  <c r="AT66" i="1"/>
  <c r="AU68" i="1"/>
  <c r="AU64" i="1"/>
  <c r="AR69" i="1"/>
  <c r="AV69" i="1"/>
  <c r="AD48" i="1"/>
  <c r="AD51" i="1" s="1"/>
  <c r="AQ69" i="1"/>
  <c r="AQ74" i="1" s="1"/>
  <c r="AQ78" i="1" s="1"/>
  <c r="S69" i="1"/>
  <c r="AO69" i="1"/>
  <c r="AO74" i="1" s="1"/>
  <c r="Q69" i="1"/>
  <c r="E69" i="1"/>
  <c r="G69" i="1"/>
  <c r="I69" i="1"/>
  <c r="K69" i="1"/>
  <c r="D69" i="1"/>
  <c r="L64" i="1"/>
  <c r="L65" i="1"/>
  <c r="L66" i="1"/>
  <c r="L67" i="1"/>
  <c r="L68" i="1"/>
  <c r="H64" i="1"/>
  <c r="H65" i="1"/>
  <c r="H66" i="1"/>
  <c r="H67" i="1"/>
  <c r="H68" i="1"/>
  <c r="J64" i="1"/>
  <c r="J65" i="1"/>
  <c r="J66" i="1"/>
  <c r="J67" i="1"/>
  <c r="J68" i="1"/>
  <c r="F64" i="1"/>
  <c r="F65" i="1"/>
  <c r="F66" i="1"/>
  <c r="F67" i="1"/>
  <c r="F68" i="1"/>
  <c r="E48" i="1"/>
  <c r="E51" i="1" s="1"/>
  <c r="G48" i="1"/>
  <c r="G51" i="1" s="1"/>
  <c r="I48" i="1"/>
  <c r="I51" i="1" s="1"/>
  <c r="K48" i="1"/>
  <c r="K51" i="1" s="1"/>
  <c r="M48" i="1"/>
  <c r="M51" i="1" s="1"/>
  <c r="N48" i="1"/>
  <c r="N51" i="1" s="1"/>
  <c r="P48" i="1"/>
  <c r="P51" i="1" s="1"/>
  <c r="R48" i="1"/>
  <c r="R51" i="1" s="1"/>
  <c r="V48" i="1"/>
  <c r="V51" i="1" s="1"/>
  <c r="L44" i="1"/>
  <c r="L40" i="1"/>
  <c r="L36" i="1"/>
  <c r="L32" i="1"/>
  <c r="L28" i="1"/>
  <c r="L24" i="1"/>
  <c r="L20" i="1"/>
  <c r="J44" i="1"/>
  <c r="J40" i="1"/>
  <c r="J36" i="1"/>
  <c r="J32" i="1"/>
  <c r="J28" i="1"/>
  <c r="J24" i="1"/>
  <c r="H44" i="1"/>
  <c r="H40" i="1"/>
  <c r="H36" i="1"/>
  <c r="H32" i="1"/>
  <c r="H28" i="1"/>
  <c r="H24" i="1"/>
  <c r="F44" i="1"/>
  <c r="F40" i="1"/>
  <c r="F36" i="1"/>
  <c r="F32" i="1"/>
  <c r="F28" i="1"/>
  <c r="F24" i="1"/>
  <c r="F20" i="1"/>
  <c r="V69" i="1"/>
  <c r="AW44" i="7"/>
  <c r="AV44" i="7"/>
  <c r="AV45" i="7"/>
  <c r="AU42" i="7"/>
  <c r="V47" i="7"/>
  <c r="D17" i="1" s="1"/>
  <c r="W47" i="7"/>
  <c r="E17" i="1" s="1"/>
  <c r="X47" i="7"/>
  <c r="G17" i="1" s="1"/>
  <c r="AT42" i="7"/>
  <c r="AT43" i="7"/>
  <c r="AT44" i="7"/>
  <c r="AT45" i="7"/>
  <c r="AX45" i="7" s="1"/>
  <c r="AT46" i="7"/>
  <c r="AS42" i="7"/>
  <c r="AX42" i="7" s="1"/>
  <c r="AS43" i="7"/>
  <c r="AX43" i="7" s="1"/>
  <c r="AS44" i="7"/>
  <c r="AX44" i="7" s="1"/>
  <c r="AS45" i="7"/>
  <c r="AS46" i="7"/>
  <c r="AX46" i="7" s="1"/>
  <c r="AR42" i="7"/>
  <c r="AW42" i="7" s="1"/>
  <c r="AR43" i="7"/>
  <c r="AW43" i="7" s="1"/>
  <c r="AR44" i="7"/>
  <c r="AR45" i="7"/>
  <c r="AW45" i="7" s="1"/>
  <c r="AR46" i="7"/>
  <c r="AW46" i="7" s="1"/>
  <c r="AQ42" i="7"/>
  <c r="AV42" i="7" s="1"/>
  <c r="AQ43" i="7"/>
  <c r="AV43" i="7" s="1"/>
  <c r="AQ44" i="7"/>
  <c r="AQ45" i="7"/>
  <c r="AQ46" i="7"/>
  <c r="AV46" i="7" s="1"/>
  <c r="AQ41" i="7"/>
  <c r="AR41" i="7"/>
  <c r="AS41" i="7"/>
  <c r="AT41" i="7"/>
  <c r="Y47" i="7"/>
  <c r="I17" i="1" s="1"/>
  <c r="Z47" i="7"/>
  <c r="K17" i="1" s="1"/>
  <c r="AA47" i="7"/>
  <c r="M17" i="1" s="1"/>
  <c r="AB47" i="7"/>
  <c r="N17" i="1" s="1"/>
  <c r="AC47" i="7"/>
  <c r="P17" i="1" s="1"/>
  <c r="AD47" i="7"/>
  <c r="R17" i="1" s="1"/>
  <c r="AE47" i="7"/>
  <c r="T17" i="1" s="1"/>
  <c r="U17" i="1" s="1"/>
  <c r="AF47" i="7"/>
  <c r="V17" i="1" s="1"/>
  <c r="AG47" i="7"/>
  <c r="W17" i="1" s="1"/>
  <c r="AH47" i="7"/>
  <c r="Y17" i="1" s="1"/>
  <c r="AI47" i="7"/>
  <c r="AA17" i="1" s="1"/>
  <c r="AJ47" i="7"/>
  <c r="AC17" i="1" s="1"/>
  <c r="AK47" i="7"/>
  <c r="AE17" i="1" s="1"/>
  <c r="AL47" i="7"/>
  <c r="AF17" i="1" s="1"/>
  <c r="AM47" i="7"/>
  <c r="AH17" i="1" s="1"/>
  <c r="AK17" i="1" s="1"/>
  <c r="AN47" i="7"/>
  <c r="AJ17" i="1" s="1"/>
  <c r="AO47" i="7"/>
  <c r="AL17" i="1" s="1"/>
  <c r="AN37" i="7"/>
  <c r="AJ16" i="1" s="1"/>
  <c r="AP42" i="7"/>
  <c r="AP43" i="7"/>
  <c r="AU43" i="7" s="1"/>
  <c r="AP44" i="7"/>
  <c r="AU44" i="7" s="1"/>
  <c r="AP45" i="7"/>
  <c r="AU45" i="7" s="1"/>
  <c r="AP46" i="7"/>
  <c r="AU46" i="7" s="1"/>
  <c r="AP41" i="7"/>
  <c r="U46" i="7"/>
  <c r="T46" i="7"/>
  <c r="S46" i="7"/>
  <c r="R46" i="7"/>
  <c r="Q46" i="7"/>
  <c r="U45" i="7"/>
  <c r="T45" i="7"/>
  <c r="S45" i="7"/>
  <c r="R45" i="7"/>
  <c r="R47" i="7" s="1"/>
  <c r="Q45" i="7"/>
  <c r="U44" i="7"/>
  <c r="T44" i="7"/>
  <c r="T47" i="7" s="1"/>
  <c r="S44" i="7"/>
  <c r="R44" i="7"/>
  <c r="Q44" i="7"/>
  <c r="U43" i="7"/>
  <c r="T43" i="7"/>
  <c r="S43" i="7"/>
  <c r="R43" i="7"/>
  <c r="Q43" i="7"/>
  <c r="U42" i="7"/>
  <c r="T42" i="7"/>
  <c r="S42" i="7"/>
  <c r="R42" i="7"/>
  <c r="Q42" i="7"/>
  <c r="U41" i="7"/>
  <c r="U47" i="7" s="1"/>
  <c r="T41" i="7"/>
  <c r="S41" i="7"/>
  <c r="S47" i="7" s="1"/>
  <c r="R41" i="7"/>
  <c r="Q41" i="7"/>
  <c r="Q47" i="7" s="1"/>
  <c r="AX35" i="7"/>
  <c r="AW34" i="7"/>
  <c r="AX33" i="7"/>
  <c r="AW32" i="7"/>
  <c r="AV32" i="7"/>
  <c r="AW29" i="7"/>
  <c r="AV28" i="7"/>
  <c r="AT28" i="7"/>
  <c r="AT29" i="7"/>
  <c r="AT30" i="7"/>
  <c r="AT31" i="7"/>
  <c r="AT32" i="7"/>
  <c r="AT33" i="7"/>
  <c r="AT34" i="7"/>
  <c r="AT35" i="7"/>
  <c r="AT36" i="7"/>
  <c r="AS28" i="7"/>
  <c r="AX28" i="7" s="1"/>
  <c r="AS29" i="7"/>
  <c r="AX29" i="7" s="1"/>
  <c r="AS30" i="7"/>
  <c r="AX30" i="7" s="1"/>
  <c r="AS31" i="7"/>
  <c r="AW31" i="7" s="1"/>
  <c r="AS32" i="7"/>
  <c r="AX32" i="7" s="1"/>
  <c r="AS33" i="7"/>
  <c r="AS34" i="7"/>
  <c r="AX34" i="7" s="1"/>
  <c r="AS35" i="7"/>
  <c r="AS36" i="7"/>
  <c r="AX36" i="7" s="1"/>
  <c r="AR28" i="7"/>
  <c r="AW28" i="7" s="1"/>
  <c r="AR29" i="7"/>
  <c r="AR30" i="7"/>
  <c r="AV30" i="7" s="1"/>
  <c r="AR31" i="7"/>
  <c r="AR32" i="7"/>
  <c r="AR33" i="7"/>
  <c r="AW33" i="7" s="1"/>
  <c r="AR34" i="7"/>
  <c r="AR35" i="7"/>
  <c r="AW35" i="7" s="1"/>
  <c r="AR36" i="7"/>
  <c r="AV36" i="7" s="1"/>
  <c r="AQ28" i="7"/>
  <c r="AQ29" i="7"/>
  <c r="AV29" i="7" s="1"/>
  <c r="AQ30" i="7"/>
  <c r="AQ31" i="7"/>
  <c r="AV31" i="7" s="1"/>
  <c r="AQ32" i="7"/>
  <c r="AQ33" i="7"/>
  <c r="AV33" i="7" s="1"/>
  <c r="AQ34" i="7"/>
  <c r="AV34" i="7" s="1"/>
  <c r="AQ35" i="7"/>
  <c r="AV35" i="7" s="1"/>
  <c r="AQ36" i="7"/>
  <c r="AQ37" i="7"/>
  <c r="V37" i="7"/>
  <c r="D16" i="1" s="1"/>
  <c r="W37" i="7"/>
  <c r="E16" i="1" s="1"/>
  <c r="X37" i="7"/>
  <c r="G16" i="1" s="1"/>
  <c r="Y37" i="7"/>
  <c r="I16" i="1" s="1"/>
  <c r="Z37" i="7"/>
  <c r="K16" i="1" s="1"/>
  <c r="AA37" i="7"/>
  <c r="M16" i="1" s="1"/>
  <c r="AB37" i="7"/>
  <c r="N16" i="1" s="1"/>
  <c r="AC37" i="7"/>
  <c r="P16" i="1" s="1"/>
  <c r="S16" i="1" s="1"/>
  <c r="AD37" i="7"/>
  <c r="R16" i="1" s="1"/>
  <c r="AE37" i="7"/>
  <c r="T16" i="1" s="1"/>
  <c r="AF37" i="7"/>
  <c r="V16" i="1" s="1"/>
  <c r="AG37" i="7"/>
  <c r="W16" i="1" s="1"/>
  <c r="AH37" i="7"/>
  <c r="Y16" i="1" s="1"/>
  <c r="AI37" i="7"/>
  <c r="AA16" i="1" s="1"/>
  <c r="AJ37" i="7"/>
  <c r="AC16" i="1" s="1"/>
  <c r="AK37" i="7"/>
  <c r="AE16" i="1" s="1"/>
  <c r="AG16" i="1" s="1"/>
  <c r="AL37" i="7"/>
  <c r="AF16" i="1" s="1"/>
  <c r="AM37" i="7"/>
  <c r="AH16" i="1" s="1"/>
  <c r="AK16" i="1" s="1"/>
  <c r="AO37" i="7"/>
  <c r="AL16" i="1" s="1"/>
  <c r="AP28" i="7"/>
  <c r="AU28" i="7" s="1"/>
  <c r="AP29" i="7"/>
  <c r="AU29" i="7" s="1"/>
  <c r="AP30" i="7"/>
  <c r="AU30" i="7" s="1"/>
  <c r="AP31" i="7"/>
  <c r="AU31" i="7" s="1"/>
  <c r="AP32" i="7"/>
  <c r="AU32" i="7" s="1"/>
  <c r="AP33" i="7"/>
  <c r="AU33" i="7" s="1"/>
  <c r="AP34" i="7"/>
  <c r="AU34" i="7" s="1"/>
  <c r="AP35" i="7"/>
  <c r="AU35" i="7" s="1"/>
  <c r="AP36" i="7"/>
  <c r="AU36" i="7" s="1"/>
  <c r="N27" i="7"/>
  <c r="O27" i="7" s="1"/>
  <c r="P27" i="7" s="1"/>
  <c r="M27" i="7"/>
  <c r="J27" i="7"/>
  <c r="K27" i="7" s="1"/>
  <c r="G27" i="7"/>
  <c r="AK23" i="7"/>
  <c r="AE15" i="1" s="1"/>
  <c r="AW21" i="7"/>
  <c r="AP13" i="7"/>
  <c r="V23" i="7"/>
  <c r="D15" i="1" s="1"/>
  <c r="W23" i="7"/>
  <c r="E15" i="1" s="1"/>
  <c r="X23" i="7"/>
  <c r="Y23" i="7"/>
  <c r="I15" i="1" s="1"/>
  <c r="Z23" i="7"/>
  <c r="K15" i="1" s="1"/>
  <c r="AA23" i="7"/>
  <c r="M15" i="1" s="1"/>
  <c r="AB23" i="7"/>
  <c r="N15" i="1" s="1"/>
  <c r="AC23" i="7"/>
  <c r="P15" i="1" s="1"/>
  <c r="AD23" i="7"/>
  <c r="R15" i="1" s="1"/>
  <c r="AE23" i="7"/>
  <c r="AF23" i="7"/>
  <c r="V15" i="1" s="1"/>
  <c r="AG23" i="7"/>
  <c r="W15" i="1" s="1"/>
  <c r="AH23" i="7"/>
  <c r="Y15" i="1" s="1"/>
  <c r="AI23" i="7"/>
  <c r="AJ23" i="7"/>
  <c r="AC15" i="1" s="1"/>
  <c r="AL23" i="7"/>
  <c r="AF15" i="1" s="1"/>
  <c r="AM23" i="7"/>
  <c r="AH15" i="1" s="1"/>
  <c r="AN23" i="7"/>
  <c r="AJ15" i="1" s="1"/>
  <c r="AM15" i="1" s="1"/>
  <c r="AO23" i="7"/>
  <c r="AL15" i="1" s="1"/>
  <c r="AT14" i="7"/>
  <c r="AT15" i="7"/>
  <c r="AT16" i="7"/>
  <c r="AT17" i="7"/>
  <c r="AX17" i="7" s="1"/>
  <c r="AT18" i="7"/>
  <c r="AT19" i="7"/>
  <c r="AT20" i="7"/>
  <c r="AT21" i="7"/>
  <c r="AX21" i="7" s="1"/>
  <c r="AT22" i="7"/>
  <c r="AS14" i="7"/>
  <c r="AX14" i="7" s="1"/>
  <c r="AS15" i="7"/>
  <c r="AS16" i="7"/>
  <c r="AX16" i="7" s="1"/>
  <c r="AS17" i="7"/>
  <c r="AS18" i="7"/>
  <c r="AX18" i="7" s="1"/>
  <c r="AS19" i="7"/>
  <c r="AX19" i="7" s="1"/>
  <c r="AS20" i="7"/>
  <c r="AS21" i="7"/>
  <c r="AS22" i="7"/>
  <c r="AX22" i="7" s="1"/>
  <c r="AR14" i="7"/>
  <c r="AR15" i="7"/>
  <c r="AW15" i="7" s="1"/>
  <c r="AR16" i="7"/>
  <c r="AR17" i="7"/>
  <c r="AW17" i="7" s="1"/>
  <c r="AR18" i="7"/>
  <c r="AW18" i="7" s="1"/>
  <c r="AR19" i="7"/>
  <c r="AR20" i="7"/>
  <c r="AR21" i="7"/>
  <c r="AR22" i="7"/>
  <c r="AT13" i="7"/>
  <c r="AR13" i="7"/>
  <c r="AS13" i="7"/>
  <c r="AQ14" i="7"/>
  <c r="AV14" i="7" s="1"/>
  <c r="AQ15" i="7"/>
  <c r="AQ16" i="7"/>
  <c r="AV16" i="7" s="1"/>
  <c r="AQ17" i="7"/>
  <c r="AQ18" i="7"/>
  <c r="AQ19" i="7"/>
  <c r="AV19" i="7" s="1"/>
  <c r="AQ20" i="7"/>
  <c r="AQ21" i="7"/>
  <c r="AV21" i="7" s="1"/>
  <c r="AQ22" i="7"/>
  <c r="AV22" i="7" s="1"/>
  <c r="AQ13" i="7"/>
  <c r="AP20" i="7"/>
  <c r="AU20" i="7" s="1"/>
  <c r="AP14" i="7"/>
  <c r="AP15" i="7"/>
  <c r="AP16" i="7"/>
  <c r="AU16" i="7" s="1"/>
  <c r="AP17" i="7"/>
  <c r="AP18" i="7"/>
  <c r="AP19" i="7"/>
  <c r="AU19" i="7" s="1"/>
  <c r="AP21" i="7"/>
  <c r="AP22" i="7"/>
  <c r="C6" i="7"/>
  <c r="C5" i="7"/>
  <c r="C4" i="7"/>
  <c r="AC18" i="1" l="1"/>
  <c r="AC53" i="1" s="1"/>
  <c r="AX31" i="7"/>
  <c r="AD17" i="1"/>
  <c r="O17" i="1"/>
  <c r="AK15" i="1"/>
  <c r="AU17" i="7"/>
  <c r="AV20" i="7"/>
  <c r="AW16" i="7"/>
  <c r="AW36" i="7"/>
  <c r="AU15" i="7"/>
  <c r="AV18" i="7"/>
  <c r="AW22" i="7"/>
  <c r="AW14" i="7"/>
  <c r="AX15" i="7"/>
  <c r="Z16" i="1"/>
  <c r="AW30" i="7"/>
  <c r="AP47" i="7"/>
  <c r="AM17" i="1"/>
  <c r="AT47" i="7"/>
  <c r="AP17" i="1"/>
  <c r="AU48" i="1"/>
  <c r="AU51" i="1" s="1"/>
  <c r="AV17" i="7"/>
  <c r="AU22" i="7"/>
  <c r="AW20" i="7"/>
  <c r="Z15" i="1"/>
  <c r="AU21" i="7"/>
  <c r="AQ23" i="7"/>
  <c r="AV15" i="7"/>
  <c r="AW19" i="7"/>
  <c r="AX20" i="7"/>
  <c r="F69" i="1"/>
  <c r="AN74" i="1"/>
  <c r="AS74" i="1" s="1"/>
  <c r="AG15" i="1"/>
  <c r="V18" i="1"/>
  <c r="V53" i="1" s="1"/>
  <c r="AI17" i="1"/>
  <c r="AB17" i="1"/>
  <c r="AO17" i="1"/>
  <c r="AT17" i="1" s="1"/>
  <c r="AN17" i="1"/>
  <c r="AS17" i="1" s="1"/>
  <c r="AG17" i="1"/>
  <c r="X17" i="1"/>
  <c r="Z17" i="1"/>
  <c r="S17" i="1"/>
  <c r="AQ17" i="1"/>
  <c r="AU17" i="1"/>
  <c r="Q17" i="1"/>
  <c r="AD16" i="1"/>
  <c r="O16" i="1"/>
  <c r="AL18" i="1"/>
  <c r="AL52" i="1" s="1"/>
  <c r="AQ16" i="1"/>
  <c r="Q16" i="1"/>
  <c r="X16" i="1"/>
  <c r="AP16" i="1"/>
  <c r="AO16" i="1"/>
  <c r="AT16" i="1" s="1"/>
  <c r="AM16" i="1"/>
  <c r="AM18" i="1" s="1"/>
  <c r="AK49" i="7"/>
  <c r="AI16" i="1"/>
  <c r="AB16" i="1"/>
  <c r="U16" i="1"/>
  <c r="AN16" i="1"/>
  <c r="AO49" i="7"/>
  <c r="AM49" i="7"/>
  <c r="AI15" i="1"/>
  <c r="X15" i="1"/>
  <c r="AD15" i="1"/>
  <c r="AD18" i="1" s="1"/>
  <c r="AI49" i="7"/>
  <c r="AA15" i="1"/>
  <c r="AQ15" i="1" s="1"/>
  <c r="AE49" i="7"/>
  <c r="T15" i="1"/>
  <c r="T18" i="1" s="1"/>
  <c r="T52" i="1" s="1"/>
  <c r="AO15" i="1"/>
  <c r="AC49" i="7"/>
  <c r="AC52" i="1"/>
  <c r="AB15" i="1"/>
  <c r="L48" i="1"/>
  <c r="L51" i="1" s="1"/>
  <c r="AU69" i="1"/>
  <c r="F15" i="1"/>
  <c r="AR74" i="1"/>
  <c r="AV74" i="1" s="1"/>
  <c r="AO78" i="1"/>
  <c r="AT69" i="1"/>
  <c r="F48" i="1"/>
  <c r="F51" i="1" s="1"/>
  <c r="H69" i="1"/>
  <c r="L69" i="1"/>
  <c r="J69" i="1"/>
  <c r="AN15" i="1"/>
  <c r="AS15" i="1" s="1"/>
  <c r="AN49" i="7"/>
  <c r="AW41" i="7"/>
  <c r="AW47" i="7" s="1"/>
  <c r="AU41" i="7"/>
  <c r="AU47" i="7"/>
  <c r="AV41" i="7"/>
  <c r="AV47" i="7" s="1"/>
  <c r="AQ47" i="7"/>
  <c r="AQ49" i="7" s="1"/>
  <c r="AR47" i="7"/>
  <c r="AS47" i="7"/>
  <c r="AX41" i="7"/>
  <c r="AX47" i="7" s="1"/>
  <c r="AL49" i="7"/>
  <c r="AJ49" i="7"/>
  <c r="AH49" i="7"/>
  <c r="AG49" i="7"/>
  <c r="AF49" i="7"/>
  <c r="AD49" i="7"/>
  <c r="AU27" i="7"/>
  <c r="AU37" i="7" s="1"/>
  <c r="AX27" i="7"/>
  <c r="AX37" i="7" s="1"/>
  <c r="AW27" i="7"/>
  <c r="AS37" i="7"/>
  <c r="X49" i="7"/>
  <c r="AV27" i="7"/>
  <c r="AV37" i="7" s="1"/>
  <c r="AP37" i="7"/>
  <c r="AB49" i="7"/>
  <c r="Z49" i="7"/>
  <c r="Y49" i="7"/>
  <c r="G15" i="1"/>
  <c r="W49" i="7"/>
  <c r="AA49" i="7"/>
  <c r="V49" i="7"/>
  <c r="L16" i="1"/>
  <c r="J17" i="1"/>
  <c r="I18" i="1"/>
  <c r="E18" i="1"/>
  <c r="D18" i="1"/>
  <c r="D52" i="1" s="1"/>
  <c r="F17" i="1"/>
  <c r="H16" i="1"/>
  <c r="L15" i="1"/>
  <c r="J16" i="1"/>
  <c r="AR16" i="1" s="1"/>
  <c r="AV16" i="1" s="1"/>
  <c r="K18" i="1"/>
  <c r="K53" i="1" s="1"/>
  <c r="L17" i="1"/>
  <c r="H17" i="1"/>
  <c r="F16" i="1"/>
  <c r="AT37" i="7"/>
  <c r="AR37" i="7"/>
  <c r="U27" i="7"/>
  <c r="Q27" i="7"/>
  <c r="T27" i="7"/>
  <c r="S27" i="7"/>
  <c r="R27" i="7"/>
  <c r="AU18" i="7"/>
  <c r="AU14" i="7"/>
  <c r="AS23" i="7"/>
  <c r="AR23" i="7"/>
  <c r="AP23" i="7"/>
  <c r="AW13" i="7"/>
  <c r="AV13" i="7"/>
  <c r="AV23" i="7" s="1"/>
  <c r="AT23" i="7"/>
  <c r="AX13" i="7"/>
  <c r="AU13" i="7"/>
  <c r="D48" i="1"/>
  <c r="D51" i="1" s="1"/>
  <c r="W48" i="1"/>
  <c r="W51" i="1" s="1"/>
  <c r="Y48" i="1"/>
  <c r="Y51" i="1" s="1"/>
  <c r="AA48" i="1"/>
  <c r="AA51" i="1" s="1"/>
  <c r="AL53" i="1" l="1"/>
  <c r="AW23" i="7"/>
  <c r="AP49" i="7"/>
  <c r="AR78" i="1"/>
  <c r="AU23" i="7"/>
  <c r="AX23" i="7"/>
  <c r="AW37" i="7"/>
  <c r="AU16" i="1"/>
  <c r="AS16" i="1"/>
  <c r="AS18" i="1" s="1"/>
  <c r="AM53" i="1"/>
  <c r="AM52" i="1"/>
  <c r="AD52" i="1"/>
  <c r="AD53" i="1"/>
  <c r="T53" i="1"/>
  <c r="U15" i="1"/>
  <c r="U18" i="1" s="1"/>
  <c r="J15" i="1"/>
  <c r="AP15" i="1"/>
  <c r="E53" i="1"/>
  <c r="E52" i="1"/>
  <c r="I53" i="1"/>
  <c r="I52" i="1"/>
  <c r="K52" i="1"/>
  <c r="AV49" i="7"/>
  <c r="AU49" i="7"/>
  <c r="AT49" i="7"/>
  <c r="AW49" i="7"/>
  <c r="AX49" i="7"/>
  <c r="AS49" i="7"/>
  <c r="AR49" i="7"/>
  <c r="G18" i="1"/>
  <c r="H15" i="1"/>
  <c r="H18" i="1" s="1"/>
  <c r="L18" i="1"/>
  <c r="L53" i="1" s="1"/>
  <c r="J18" i="1"/>
  <c r="F18" i="1"/>
  <c r="W69" i="1"/>
  <c r="Y69" i="1"/>
  <c r="AA69" i="1"/>
  <c r="U52" i="1" l="1"/>
  <c r="U53" i="1"/>
  <c r="AU15" i="1"/>
  <c r="AU18" i="1" s="1"/>
  <c r="AT15" i="1"/>
  <c r="AT18" i="1" s="1"/>
  <c r="AS52" i="1"/>
  <c r="G53" i="1"/>
  <c r="G52" i="1"/>
  <c r="J52" i="1"/>
  <c r="L52" i="1"/>
  <c r="H52" i="1"/>
  <c r="F53" i="1"/>
  <c r="F52" i="1"/>
  <c r="AE48" i="1"/>
  <c r="AK46" i="1"/>
  <c r="AI46" i="1"/>
  <c r="AG46" i="1"/>
  <c r="AK45" i="1"/>
  <c r="AI45" i="1"/>
  <c r="AG45" i="1"/>
  <c r="AK44" i="1"/>
  <c r="AI44" i="1"/>
  <c r="AG44" i="1"/>
  <c r="AK42" i="1"/>
  <c r="AI42" i="1"/>
  <c r="AG42" i="1"/>
  <c r="AK41" i="1"/>
  <c r="AI41" i="1"/>
  <c r="AG41" i="1"/>
  <c r="AK40" i="1"/>
  <c r="AI40" i="1"/>
  <c r="AG40" i="1"/>
  <c r="AT53" i="1" l="1"/>
  <c r="AT52" i="1"/>
  <c r="AU52" i="1"/>
  <c r="AU53" i="1"/>
  <c r="AE51" i="1"/>
  <c r="AF48" i="1"/>
  <c r="AF51" i="1" s="1"/>
  <c r="AH48" i="1"/>
  <c r="AH51" i="1" s="1"/>
  <c r="D53" i="1" l="1"/>
  <c r="C7" i="7"/>
  <c r="M36" i="7"/>
  <c r="N36" i="7" s="1"/>
  <c r="O36" i="7" s="1"/>
  <c r="P36" i="7" s="1"/>
  <c r="J36" i="7"/>
  <c r="K36" i="7" s="1"/>
  <c r="G36" i="7"/>
  <c r="M35" i="7"/>
  <c r="N35" i="7" s="1"/>
  <c r="O35" i="7" s="1"/>
  <c r="P35" i="7" s="1"/>
  <c r="J35" i="7"/>
  <c r="K35" i="7" s="1"/>
  <c r="G35" i="7"/>
  <c r="M34" i="7"/>
  <c r="N34" i="7" s="1"/>
  <c r="O34" i="7" s="1"/>
  <c r="P34" i="7" s="1"/>
  <c r="J34" i="7"/>
  <c r="K34" i="7" s="1"/>
  <c r="G34" i="7"/>
  <c r="M33" i="7"/>
  <c r="N33" i="7" s="1"/>
  <c r="O33" i="7" s="1"/>
  <c r="P33" i="7" s="1"/>
  <c r="J33" i="7"/>
  <c r="K33" i="7" s="1"/>
  <c r="G33" i="7"/>
  <c r="M32" i="7"/>
  <c r="N32" i="7" s="1"/>
  <c r="O32" i="7" s="1"/>
  <c r="P32" i="7" s="1"/>
  <c r="J32" i="7"/>
  <c r="K32" i="7" s="1"/>
  <c r="G32" i="7"/>
  <c r="M31" i="7"/>
  <c r="N31" i="7" s="1"/>
  <c r="O31" i="7" s="1"/>
  <c r="P31" i="7" s="1"/>
  <c r="J31" i="7"/>
  <c r="K31" i="7" s="1"/>
  <c r="G31" i="7"/>
  <c r="M30" i="7"/>
  <c r="N30" i="7" s="1"/>
  <c r="O30" i="7" s="1"/>
  <c r="P30" i="7" s="1"/>
  <c r="J30" i="7"/>
  <c r="K30" i="7" s="1"/>
  <c r="G30" i="7"/>
  <c r="M29" i="7"/>
  <c r="N29" i="7" s="1"/>
  <c r="O29" i="7" s="1"/>
  <c r="P29" i="7" s="1"/>
  <c r="J29" i="7"/>
  <c r="K29" i="7" s="1"/>
  <c r="G29" i="7"/>
  <c r="M28" i="7"/>
  <c r="N28" i="7" s="1"/>
  <c r="O28" i="7" s="1"/>
  <c r="P28" i="7" s="1"/>
  <c r="J28" i="7"/>
  <c r="K28" i="7" s="1"/>
  <c r="G28" i="7"/>
  <c r="M22" i="7"/>
  <c r="N22" i="7" s="1"/>
  <c r="O22" i="7" s="1"/>
  <c r="P22" i="7" s="1"/>
  <c r="J22" i="7"/>
  <c r="K22" i="7" s="1"/>
  <c r="G22" i="7"/>
  <c r="M21" i="7"/>
  <c r="N21" i="7" s="1"/>
  <c r="O21" i="7" s="1"/>
  <c r="P21" i="7" s="1"/>
  <c r="J21" i="7"/>
  <c r="K21" i="7" s="1"/>
  <c r="G21" i="7"/>
  <c r="M20" i="7"/>
  <c r="N20" i="7" s="1"/>
  <c r="O20" i="7" s="1"/>
  <c r="P20" i="7" s="1"/>
  <c r="J20" i="7"/>
  <c r="K20" i="7" s="1"/>
  <c r="G20" i="7"/>
  <c r="M19" i="7"/>
  <c r="N19" i="7" s="1"/>
  <c r="O19" i="7" s="1"/>
  <c r="P19" i="7" s="1"/>
  <c r="J19" i="7"/>
  <c r="K19" i="7" s="1"/>
  <c r="G19" i="7"/>
  <c r="M18" i="7"/>
  <c r="N18" i="7" s="1"/>
  <c r="O18" i="7" s="1"/>
  <c r="P18" i="7" s="1"/>
  <c r="J18" i="7"/>
  <c r="K18" i="7" s="1"/>
  <c r="G18" i="7"/>
  <c r="M17" i="7"/>
  <c r="N17" i="7" s="1"/>
  <c r="O17" i="7" s="1"/>
  <c r="P17" i="7" s="1"/>
  <c r="J17" i="7"/>
  <c r="K17" i="7" s="1"/>
  <c r="G17" i="7"/>
  <c r="M16" i="7"/>
  <c r="N16" i="7" s="1"/>
  <c r="O16" i="7" s="1"/>
  <c r="P16" i="7" s="1"/>
  <c r="J16" i="7"/>
  <c r="K16" i="7" s="1"/>
  <c r="G16" i="7"/>
  <c r="M15" i="7"/>
  <c r="N15" i="7" s="1"/>
  <c r="O15" i="7" s="1"/>
  <c r="P15" i="7" s="1"/>
  <c r="J15" i="7"/>
  <c r="K15" i="7" s="1"/>
  <c r="G15" i="7"/>
  <c r="M14" i="7"/>
  <c r="N14" i="7" s="1"/>
  <c r="O14" i="7" s="1"/>
  <c r="P14" i="7" s="1"/>
  <c r="J14" i="7"/>
  <c r="K14" i="7" s="1"/>
  <c r="G14" i="7"/>
  <c r="M13" i="7"/>
  <c r="N13" i="7" s="1"/>
  <c r="O13" i="7" s="1"/>
  <c r="P13" i="7" s="1"/>
  <c r="J13" i="7"/>
  <c r="K13" i="7" s="1"/>
  <c r="G13" i="7"/>
  <c r="T35" i="7" l="1"/>
  <c r="Q35" i="7"/>
  <c r="U35" i="7"/>
  <c r="S35" i="7"/>
  <c r="R35" i="7"/>
  <c r="S32" i="7"/>
  <c r="U32" i="7"/>
  <c r="T32" i="7"/>
  <c r="R32" i="7"/>
  <c r="Q32" i="7"/>
  <c r="Q30" i="7"/>
  <c r="U30" i="7"/>
  <c r="T30" i="7"/>
  <c r="S30" i="7"/>
  <c r="R30" i="7"/>
  <c r="S28" i="7"/>
  <c r="S37" i="7" s="1"/>
  <c r="R28" i="7"/>
  <c r="Q28" i="7"/>
  <c r="U28" i="7"/>
  <c r="T28" i="7"/>
  <c r="S36" i="7"/>
  <c r="R36" i="7"/>
  <c r="T36" i="7"/>
  <c r="Q36" i="7"/>
  <c r="U36" i="7"/>
  <c r="T31" i="7"/>
  <c r="S31" i="7"/>
  <c r="U31" i="7"/>
  <c r="R31" i="7"/>
  <c r="Q31" i="7"/>
  <c r="R33" i="7"/>
  <c r="Q33" i="7"/>
  <c r="S33" i="7"/>
  <c r="U33" i="7"/>
  <c r="T33" i="7"/>
  <c r="U34" i="7"/>
  <c r="T34" i="7"/>
  <c r="S34" i="7"/>
  <c r="R34" i="7"/>
  <c r="Q34" i="7"/>
  <c r="R29" i="7"/>
  <c r="U29" i="7"/>
  <c r="T29" i="7"/>
  <c r="S29" i="7"/>
  <c r="Q29" i="7"/>
  <c r="R13" i="7"/>
  <c r="S13" i="7"/>
  <c r="U13" i="7"/>
  <c r="Q13" i="7"/>
  <c r="T13" i="7"/>
  <c r="U14" i="7"/>
  <c r="Q14" i="7"/>
  <c r="R14" i="7"/>
  <c r="T14" i="7"/>
  <c r="S14" i="7"/>
  <c r="T15" i="7"/>
  <c r="U15" i="7"/>
  <c r="Q15" i="7"/>
  <c r="S15" i="7"/>
  <c r="R15" i="7"/>
  <c r="S16" i="7"/>
  <c r="T16" i="7"/>
  <c r="R16" i="7"/>
  <c r="U16" i="7"/>
  <c r="Q16" i="7"/>
  <c r="R17" i="7"/>
  <c r="S17" i="7"/>
  <c r="U17" i="7"/>
  <c r="Q17" i="7"/>
  <c r="T17" i="7"/>
  <c r="U18" i="7"/>
  <c r="Q18" i="7"/>
  <c r="R18" i="7"/>
  <c r="T18" i="7"/>
  <c r="S18" i="7"/>
  <c r="T19" i="7"/>
  <c r="U19" i="7"/>
  <c r="Q19" i="7"/>
  <c r="S19" i="7"/>
  <c r="R19" i="7"/>
  <c r="S20" i="7"/>
  <c r="T20" i="7"/>
  <c r="R20" i="7"/>
  <c r="U20" i="7"/>
  <c r="Q20" i="7"/>
  <c r="R21" i="7"/>
  <c r="S21" i="7"/>
  <c r="U21" i="7"/>
  <c r="Q21" i="7"/>
  <c r="T21" i="7"/>
  <c r="U22" i="7"/>
  <c r="R22" i="7"/>
  <c r="S22" i="7"/>
  <c r="T22" i="7"/>
  <c r="Q22" i="7"/>
  <c r="Q37" i="7"/>
  <c r="T37" i="7" l="1"/>
  <c r="U37" i="7"/>
  <c r="R37" i="7"/>
  <c r="Q23" i="7"/>
  <c r="Q49" i="7" s="1"/>
  <c r="U23" i="7"/>
  <c r="U49" i="7" s="1"/>
  <c r="S23" i="7"/>
  <c r="S49" i="7" s="1"/>
  <c r="T23" i="7"/>
  <c r="T49" i="7" s="1"/>
  <c r="R23" i="7"/>
  <c r="R49" i="7" s="1"/>
  <c r="AN20" i="1" l="1"/>
  <c r="AS20" i="1" s="1"/>
  <c r="AS48" i="1" s="1"/>
  <c r="AS51" i="1" l="1"/>
  <c r="AS53" i="1"/>
  <c r="AK38" i="1"/>
  <c r="AI38" i="1"/>
  <c r="AG38" i="1"/>
  <c r="AK37" i="1"/>
  <c r="AI37" i="1"/>
  <c r="AG37" i="1"/>
  <c r="M7" i="1"/>
  <c r="AP69" i="1" l="1"/>
  <c r="AP74" i="1" s="1"/>
  <c r="AK69" i="1"/>
  <c r="AK36" i="1"/>
  <c r="AI36" i="1"/>
  <c r="AG36" i="1"/>
  <c r="AK34" i="1"/>
  <c r="AI34" i="1"/>
  <c r="AG34" i="1"/>
  <c r="AK33" i="1"/>
  <c r="AI33" i="1"/>
  <c r="AG33" i="1"/>
  <c r="AK32" i="1"/>
  <c r="AI32" i="1"/>
  <c r="AG32" i="1"/>
  <c r="AK30" i="1"/>
  <c r="AI30" i="1"/>
  <c r="AG30" i="1"/>
  <c r="AK29" i="1"/>
  <c r="AI29" i="1"/>
  <c r="AG29" i="1"/>
  <c r="AK28" i="1"/>
  <c r="AI28" i="1"/>
  <c r="AG28" i="1"/>
  <c r="AK26" i="1"/>
  <c r="AI26" i="1"/>
  <c r="AG26" i="1"/>
  <c r="AK25" i="1"/>
  <c r="AI25" i="1"/>
  <c r="AG25" i="1"/>
  <c r="AK24" i="1"/>
  <c r="AI24" i="1"/>
  <c r="AG24" i="1"/>
  <c r="AK22" i="1"/>
  <c r="AI22" i="1"/>
  <c r="AG22" i="1"/>
  <c r="AK21" i="1"/>
  <c r="AI21" i="1"/>
  <c r="AG21" i="1"/>
  <c r="AK20" i="1"/>
  <c r="AI20" i="1"/>
  <c r="AG20" i="1"/>
  <c r="S48" i="1"/>
  <c r="S51" i="1" s="1"/>
  <c r="Q20" i="1"/>
  <c r="J20" i="1"/>
  <c r="J48" i="1" s="1"/>
  <c r="H20" i="1"/>
  <c r="H48" i="1" s="1"/>
  <c r="AJ18" i="1"/>
  <c r="AH18" i="1"/>
  <c r="AF18" i="1"/>
  <c r="AE18" i="1"/>
  <c r="AA18" i="1"/>
  <c r="Y18" i="1"/>
  <c r="W18" i="1"/>
  <c r="R18" i="1"/>
  <c r="R53" i="1" s="1"/>
  <c r="P18" i="1"/>
  <c r="P53" i="1" s="1"/>
  <c r="N18" i="1"/>
  <c r="N53" i="1" s="1"/>
  <c r="M18" i="1"/>
  <c r="M53" i="1" s="1"/>
  <c r="S15" i="1"/>
  <c r="Q15" i="1"/>
  <c r="O15" i="1"/>
  <c r="J53" i="1" l="1"/>
  <c r="J51" i="1"/>
  <c r="Y53" i="1"/>
  <c r="Y52" i="1"/>
  <c r="W53" i="1"/>
  <c r="W52" i="1"/>
  <c r="AF53" i="1"/>
  <c r="AF52" i="1"/>
  <c r="AH53" i="1"/>
  <c r="AH52" i="1"/>
  <c r="AK48" i="1"/>
  <c r="AK51" i="1" s="1"/>
  <c r="AA53" i="1"/>
  <c r="AA52" i="1"/>
  <c r="AJ53" i="1"/>
  <c r="AJ52" i="1"/>
  <c r="AE53" i="1"/>
  <c r="AE52" i="1"/>
  <c r="H53" i="1"/>
  <c r="H51" i="1"/>
  <c r="AI69" i="1"/>
  <c r="AU74" i="1"/>
  <c r="AT74" i="1"/>
  <c r="AP78" i="1"/>
  <c r="AR15" i="1"/>
  <c r="AV15" i="1" s="1"/>
  <c r="AV18" i="1" s="1"/>
  <c r="AR17" i="1"/>
  <c r="AV17" i="1" s="1"/>
  <c r="P52" i="1"/>
  <c r="M52" i="1"/>
  <c r="R52" i="1"/>
  <c r="N52" i="1"/>
  <c r="Q48" i="1"/>
  <c r="Q51" i="1" s="1"/>
  <c r="Z48" i="1"/>
  <c r="Z51" i="1" s="1"/>
  <c r="AB48" i="1"/>
  <c r="AB51" i="1" s="1"/>
  <c r="AG48" i="1"/>
  <c r="AG51" i="1" s="1"/>
  <c r="X69" i="1"/>
  <c r="Z69" i="1"/>
  <c r="AN48" i="1"/>
  <c r="AN51" i="1" s="1"/>
  <c r="V52" i="1"/>
  <c r="AI48" i="1"/>
  <c r="AI51" i="1" s="1"/>
  <c r="Z18" i="1"/>
  <c r="AQ18" i="1"/>
  <c r="AQ52" i="1" s="1"/>
  <c r="AG18" i="1"/>
  <c r="AP18" i="1"/>
  <c r="AP52" i="1" s="1"/>
  <c r="S18" i="1"/>
  <c r="S53" i="1" s="1"/>
  <c r="AI18" i="1"/>
  <c r="AN18" i="1"/>
  <c r="X18" i="1"/>
  <c r="O18" i="1"/>
  <c r="O53" i="1" s="1"/>
  <c r="AK18" i="1"/>
  <c r="Q18" i="1"/>
  <c r="AB18" i="1"/>
  <c r="AO18" i="1"/>
  <c r="AO52" i="1" s="1"/>
  <c r="AK53" i="1" l="1"/>
  <c r="AK52" i="1"/>
  <c r="AI53" i="1"/>
  <c r="AI52" i="1"/>
  <c r="AQ59" i="1"/>
  <c r="AQ58" i="1"/>
  <c r="AO59" i="1"/>
  <c r="AO58" i="1"/>
  <c r="Z53" i="1"/>
  <c r="Z52" i="1"/>
  <c r="AB53" i="1"/>
  <c r="AB52" i="1"/>
  <c r="AV53" i="1"/>
  <c r="AV52" i="1"/>
  <c r="X53" i="1"/>
  <c r="X52" i="1"/>
  <c r="AP59" i="1"/>
  <c r="AP58" i="1"/>
  <c r="Q53" i="1"/>
  <c r="AN52" i="1"/>
  <c r="AN53" i="1"/>
  <c r="AG53" i="1"/>
  <c r="AG52" i="1"/>
  <c r="AR18" i="1"/>
  <c r="O52" i="1"/>
  <c r="Q52" i="1"/>
  <c r="S52" i="1"/>
  <c r="AP53" i="1"/>
  <c r="AP54" i="1" s="1"/>
  <c r="AO53" i="1"/>
  <c r="AO54" i="1" s="1"/>
  <c r="AQ53" i="1"/>
  <c r="AN59" i="1" l="1"/>
  <c r="AN58" i="1"/>
  <c r="AN57" i="1"/>
  <c r="AN60" i="1"/>
  <c r="AN54" i="1"/>
  <c r="AE55" i="1" s="1"/>
  <c r="AX59" i="1"/>
  <c r="AN71" i="1" s="1"/>
  <c r="AR53" i="1"/>
  <c r="AR52" i="1"/>
  <c r="AQ60" i="1"/>
  <c r="AQ57" i="1"/>
  <c r="AX58" i="1"/>
  <c r="AO71" i="1"/>
  <c r="AO75" i="1" s="1"/>
  <c r="AO57" i="1"/>
  <c r="AO60" i="1"/>
  <c r="AP57" i="1"/>
  <c r="AP60" i="1"/>
  <c r="AQ54" i="1"/>
  <c r="AN78" i="1"/>
  <c r="AX60" i="1"/>
  <c r="AX57" i="1"/>
  <c r="AQ71" i="1"/>
  <c r="AP71" i="1"/>
  <c r="AR59" i="1" l="1"/>
  <c r="AR58" i="1"/>
  <c r="AR54" i="1"/>
  <c r="AR60" i="1"/>
  <c r="AR57" i="1"/>
  <c r="AR71" i="1"/>
  <c r="AR75" i="1" s="1"/>
  <c r="AR77" i="1" s="1"/>
  <c r="AV71" i="1"/>
  <c r="AQ75" i="1"/>
  <c r="AU71" i="1"/>
  <c r="AP75" i="1"/>
  <c r="AT75" i="1" s="1"/>
  <c r="AO77" i="1"/>
  <c r="AT71" i="1"/>
  <c r="AN75" i="1"/>
  <c r="AS75" i="1" s="1"/>
  <c r="AS71" i="1"/>
  <c r="AN77" i="1" l="1"/>
  <c r="AV75" i="1"/>
  <c r="AQ77" i="1"/>
  <c r="AP77" i="1"/>
  <c r="AU7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Reichel, Kathleen</author>
    <author>Mayr, Sebastian</author>
  </authors>
  <commentList>
    <comment ref="AN15" authorId="0" shapeId="0" xr:uid="{00000000-0006-0000-0100-000001000000}">
      <text>
        <r>
          <rPr>
            <sz val="9"/>
            <color indexed="81"/>
            <rFont val="Segoe UI"/>
            <family val="2"/>
          </rPr>
          <t>Die vorgenommenen Eintragungen sollen als Beispiel dienen.</t>
        </r>
      </text>
    </comment>
    <comment ref="AN63" authorId="0" shapeId="0" xr:uid="{00000000-0006-0000-0100-000002000000}">
      <text>
        <r>
          <rPr>
            <sz val="9"/>
            <color indexed="81"/>
            <rFont val="Segoe UI"/>
            <family val="2"/>
          </rPr>
          <t>Die vorgenommenen Eintragungen sollen als Beispiel dienen.</t>
        </r>
      </text>
    </comment>
    <comment ref="AN71" authorId="1" shapeId="0" xr:uid="{00000000-0006-0000-0100-000003000000}">
      <text>
        <r>
          <rPr>
            <sz val="9"/>
            <color indexed="81"/>
            <rFont val="Segoe UI"/>
            <family val="2"/>
          </rPr>
          <t>Wert der Differenz aus entsprechender Zelle aus Spalte AX und Zelle AN69 übernehmen.</t>
        </r>
      </text>
    </comment>
    <comment ref="AN73" authorId="1" shapeId="0" xr:uid="{00000000-0006-0000-0100-000004000000}">
      <text>
        <r>
          <rPr>
            <sz val="9"/>
            <color indexed="81"/>
            <rFont val="Segoe UI"/>
            <family val="2"/>
          </rPr>
          <t>Wert aus entsprechender Zelle aus Spalte AX übernehmen.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Mayr, Sebastian</author>
  </authors>
  <commentList>
    <comment ref="AP13" authorId="0" shapeId="0" xr:uid="{00000000-0006-0000-0200-000001000000}">
      <text>
        <r>
          <rPr>
            <sz val="9"/>
            <color indexed="81"/>
            <rFont val="Segoe UI"/>
            <family val="2"/>
          </rPr>
          <t>Die vorgenommenen Eintragungen sollen als Beispiel dienen.</t>
        </r>
      </text>
    </comment>
  </commentList>
</comments>
</file>

<file path=xl/sharedStrings.xml><?xml version="1.0" encoding="utf-8"?>
<sst xmlns="http://schemas.openxmlformats.org/spreadsheetml/2006/main" count="341" uniqueCount="161">
  <si>
    <t>Antrag auf Gewährung einer EFRE-Zuwendung aus Mitteln des Landes Berlin</t>
  </si>
  <si>
    <t>1. Änderungs-
antrag</t>
  </si>
  <si>
    <t>Differenz 
ZB - 1.ÄA</t>
  </si>
  <si>
    <t>2. Änderungs-
antrag</t>
  </si>
  <si>
    <t>Differenz 
1. ÄA - 2.ÄA</t>
  </si>
  <si>
    <t>3. Änderungs-
antrag</t>
  </si>
  <si>
    <t>Differenz 
2.ÄA - 3.ÄA</t>
  </si>
  <si>
    <t>1. ÄA Gesamt</t>
  </si>
  <si>
    <t>2. ÄA Gesamt</t>
  </si>
  <si>
    <t>3. ÄA Gesamt</t>
  </si>
  <si>
    <t>Personalkosten</t>
  </si>
  <si>
    <t>1.1</t>
  </si>
  <si>
    <t>1.2</t>
  </si>
  <si>
    <t>2.1</t>
  </si>
  <si>
    <t>2.2</t>
  </si>
  <si>
    <t>2.3</t>
  </si>
  <si>
    <t>2.4</t>
  </si>
  <si>
    <t>2.5</t>
  </si>
  <si>
    <t>3.</t>
  </si>
  <si>
    <t>Differenz - Fehlbetrag (EFRE)</t>
  </si>
  <si>
    <t>EFRE-Förderung</t>
  </si>
  <si>
    <t>Gesamt</t>
  </si>
  <si>
    <t>1.1.1</t>
  </si>
  <si>
    <t>1.1.2</t>
  </si>
  <si>
    <t>Direkte Sachkosten (Typ 3)</t>
  </si>
  <si>
    <t>Summe Direkte Personalkosten</t>
  </si>
  <si>
    <t>Summe Direkte Sachkosten</t>
  </si>
  <si>
    <t>Finanzierung</t>
  </si>
  <si>
    <t xml:space="preserve">1. </t>
  </si>
  <si>
    <t xml:space="preserve">2. </t>
  </si>
  <si>
    <t>Eigenmittel (keine Eigenleistung)</t>
  </si>
  <si>
    <t>Private Mittel (soweit nicht unter 1. genannt) aus Verkaufserlösen/ Eintritten/ Teilnehmergebühren</t>
  </si>
  <si>
    <t>Bezirkliche Mittel (nicht EFRE)</t>
  </si>
  <si>
    <t>5.</t>
  </si>
  <si>
    <t>Weitere Mittel (Sponsoring, Bundesmittel, etc.)</t>
  </si>
  <si>
    <t>4.2</t>
  </si>
  <si>
    <t>4.1</t>
  </si>
  <si>
    <t>Kosten</t>
  </si>
  <si>
    <t>Fördersatz EFRE</t>
  </si>
  <si>
    <t>Prozentsatz Kofinanzierung</t>
  </si>
  <si>
    <t>Summe</t>
  </si>
  <si>
    <t>Kofinanzierung</t>
  </si>
  <si>
    <t>Anlage E - Kostenplan- und Finanzierungsplan</t>
  </si>
  <si>
    <t>EFRE-Programm:</t>
  </si>
  <si>
    <t>Projektnummer:</t>
  </si>
  <si>
    <t>Projektname:</t>
  </si>
  <si>
    <r>
      <t xml:space="preserve">Die Kosten sind nach den vorgebenen Kostengruppen, der Kostenart (EFRE oder KoFi-Mittel), und den Jahren aufzugliedern, um einen Gesamtkostenüberblick zu erhalten. </t>
    </r>
    <r>
      <rPr>
        <b/>
        <sz val="9"/>
        <rFont val="Berlin Type Office"/>
        <family val="2"/>
      </rPr>
      <t xml:space="preserve">Die Kosten müssen überdies noch ausführlicher benannt werden, entweder durch Ausführung in diesem Plan oder einem eigenen Kosten- und Finanzierungsplanung. </t>
    </r>
    <r>
      <rPr>
        <sz val="9"/>
        <rFont val="Berlin Type Office"/>
        <family val="2"/>
      </rPr>
      <t>Es ist genau zu benennen, welche einzelnen Geräte angeschafft werden, für welche Räume Mietkosten entstehen, etc.</t>
    </r>
  </si>
  <si>
    <r>
      <t xml:space="preserve">Landesmittel </t>
    </r>
    <r>
      <rPr>
        <i/>
        <sz val="9"/>
        <color theme="1"/>
        <rFont val="Berlin Type Office"/>
        <family val="2"/>
      </rPr>
      <t>Programm?</t>
    </r>
    <r>
      <rPr>
        <sz val="9"/>
        <color theme="1"/>
        <rFont val="Berlin Type Office"/>
        <family val="2"/>
      </rPr>
      <t xml:space="preserve"> (nicht EFRE)</t>
    </r>
  </si>
  <si>
    <r>
      <t>Landesmittel</t>
    </r>
    <r>
      <rPr>
        <i/>
        <sz val="9"/>
        <color theme="1"/>
        <rFont val="Berlin Type Office"/>
        <family val="2"/>
      </rPr>
      <t xml:space="preserve"> Programm?</t>
    </r>
    <r>
      <rPr>
        <sz val="9"/>
        <color theme="1"/>
        <rFont val="Berlin Type Office"/>
        <family val="2"/>
      </rPr>
      <t xml:space="preserve"> (nicht EFRE)</t>
    </r>
  </si>
  <si>
    <t>INP III</t>
  </si>
  <si>
    <t>KUBIST</t>
  </si>
  <si>
    <t>STIIV</t>
  </si>
  <si>
    <t>Bitte ausfüllen.</t>
  </si>
  <si>
    <r>
      <t xml:space="preserve">Direkte Personalkosten (Typ 1) </t>
    </r>
    <r>
      <rPr>
        <b/>
        <sz val="8"/>
        <rFont val="Berlin Type Office"/>
        <family val="2"/>
      </rPr>
      <t>Die Daten sind identisch zu Anlage F auszufüllen.</t>
    </r>
  </si>
  <si>
    <r>
      <t xml:space="preserve">Personalkostengruppe 1 - </t>
    </r>
    <r>
      <rPr>
        <sz val="7"/>
        <rFont val="Berlin Type Office"/>
        <family val="2"/>
      </rPr>
      <t>Hierzu zählen die Personalkosten des Stammpersonals Ihrer Einrichtung. (=</t>
    </r>
    <r>
      <rPr>
        <i/>
        <sz val="7"/>
        <rFont val="Berlin Type Office"/>
        <family val="2"/>
      </rPr>
      <t>KoFi)</t>
    </r>
  </si>
  <si>
    <r>
      <t xml:space="preserve">Personalkostengruppe 2 -  </t>
    </r>
    <r>
      <rPr>
        <sz val="7"/>
        <rFont val="Berlin Type Office"/>
        <family val="2"/>
      </rPr>
      <t>Hierzu zählen die Personalkosten für neues, extra für das Projekt eingestelltes Personal. (=</t>
    </r>
    <r>
      <rPr>
        <i/>
        <sz val="7"/>
        <rFont val="Berlin Type Office"/>
        <family val="2"/>
      </rPr>
      <t>EFRE</t>
    </r>
    <r>
      <rPr>
        <sz val="7"/>
        <rFont val="Berlin Type Office"/>
        <family val="2"/>
      </rPr>
      <t>)</t>
    </r>
  </si>
  <si>
    <t>Kosten für mit Honorarvertrag Beschäftigte</t>
  </si>
  <si>
    <t>Reisekosten</t>
  </si>
  <si>
    <t>Weiterbildungskosten</t>
  </si>
  <si>
    <t>Mit Erläuterung welche Kosten konkret gemeint sind.</t>
  </si>
  <si>
    <t>Raummiete</t>
  </si>
  <si>
    <t>sonstige Sachkosten</t>
  </si>
  <si>
    <t>davon EFRE Gesamt</t>
  </si>
  <si>
    <t>davon KoFi Gesamt</t>
  </si>
  <si>
    <t>Externe Auftragsvergabe (keine Honorare)</t>
  </si>
  <si>
    <t>Datum (automatisch):</t>
  </si>
  <si>
    <t>Gesamtanteil der direkten Pesonalkosten im Verhältnis zu allen Kosten zur Ermittlung der Pauschalenart:</t>
  </si>
  <si>
    <t>Anlage F - Kalkulation Direkte Personalkosten (inkl. Honorar)</t>
  </si>
  <si>
    <t>1.1 Personalkosten</t>
  </si>
  <si>
    <r>
      <t xml:space="preserve">1.1.1 Personalkosten (Gruppe 1) 
</t>
    </r>
    <r>
      <rPr>
        <sz val="12"/>
        <rFont val="Arial"/>
        <family val="2"/>
      </rPr>
      <t>Hierzu zählen die Personalkosten des Stammpersonals Ihrer Einrichtung. (KoFi)</t>
    </r>
  </si>
  <si>
    <t>Name MitarbeiterIn</t>
  </si>
  <si>
    <t>Anstellung bzw. Tätigkeit als</t>
  </si>
  <si>
    <t>Einstufung</t>
  </si>
  <si>
    <t>vergleichbarer TV Land Berlin</t>
  </si>
  <si>
    <t>Arbeitgeberbrutto monatlich (€)</t>
  </si>
  <si>
    <t>vertragliche wöchentliche Arbeitszeit (h)</t>
  </si>
  <si>
    <t>monatl. Stundensatz (€)</t>
  </si>
  <si>
    <t>Urlaubstage im Jahr</t>
  </si>
  <si>
    <t>wöchentl. Arbeitszeit im Projekt (h)</t>
  </si>
  <si>
    <t>jährl. förderfähige Personalkosten (€)</t>
  </si>
  <si>
    <t>monatl. förderfähige Personalkosten (€)</t>
  </si>
  <si>
    <t>Dauer der Beschäftigung iim Projekt (Zeitraum in Monaten)</t>
  </si>
  <si>
    <t>Arbeitswochen im Jahr</t>
  </si>
  <si>
    <t>Arbeitswochen pro Monat</t>
  </si>
  <si>
    <t>zu leistende Std. gesamte Projektlaufzeit</t>
  </si>
  <si>
    <t>durchschnittl. zu leistende Std. im Monat</t>
  </si>
  <si>
    <t>Kontrollsumme (€)</t>
  </si>
  <si>
    <t>Musterfrau</t>
  </si>
  <si>
    <t>Projektmitarbeiterin</t>
  </si>
  <si>
    <t>E9/3</t>
  </si>
  <si>
    <t>TVL</t>
  </si>
  <si>
    <t>SUMME</t>
  </si>
  <si>
    <r>
      <t xml:space="preserve">1.1.2 Personalkosten (Gruppe 2) 
</t>
    </r>
    <r>
      <rPr>
        <sz val="12"/>
        <rFont val="Arial"/>
        <family val="2"/>
      </rPr>
      <t>Hierzu zählen die Personalkosten für neues, extra für das Projekt eingestelltes Personal. (EFRE)</t>
    </r>
  </si>
  <si>
    <t>ggf. Name</t>
  </si>
  <si>
    <t>Art der Tätigkeit</t>
  </si>
  <si>
    <t>Qualifikation der Honorarkraft</t>
  </si>
  <si>
    <t>Stunden in Maßnahme</t>
  </si>
  <si>
    <t>Honorar pro Std (€)</t>
  </si>
  <si>
    <t>Workshopleiterin</t>
  </si>
  <si>
    <t>Fachschulausbildung, Berufserfahrung</t>
  </si>
  <si>
    <t>Summe Direkter Personalkosten</t>
  </si>
  <si>
    <t>ausfüllende Felder</t>
  </si>
  <si>
    <t>1.2 Kosten für mit Honorarvertrag Beschäftigte</t>
  </si>
  <si>
    <t>Pauschale</t>
  </si>
  <si>
    <t>ermittelte Pauschalenart:</t>
  </si>
  <si>
    <t>ab Anteil der Personalkosten im Verhältnis zu allen Kosten</t>
  </si>
  <si>
    <t>Höhe der Pauschale</t>
  </si>
  <si>
    <t xml:space="preserve"> Pauschale</t>
  </si>
  <si>
    <t>Summe aller direkter Kosten</t>
  </si>
  <si>
    <t>BERECHNUNG Gesamt und Pauschale</t>
  </si>
  <si>
    <t>SUMME inkl. errechnete Pauschale:</t>
  </si>
  <si>
    <t>2.6</t>
  </si>
  <si>
    <t>Investitionen/ Anschaffungen von Wirtschaftsgütern</t>
  </si>
  <si>
    <t>2.7</t>
  </si>
  <si>
    <t>Kosten des Bankverkehrs</t>
  </si>
  <si>
    <t>Zum Beispiel Kontoführungsgebühren für ein gesondertes Projektkonto - 
Abgrenzung zu indirekten Kosten beachten !</t>
  </si>
  <si>
    <r>
      <t xml:space="preserve">Berechnung der 15% Pauschale
</t>
    </r>
    <r>
      <rPr>
        <sz val="8"/>
        <rFont val="Berlin Type Office"/>
        <family val="2"/>
      </rPr>
      <t>(15% auf die direkten Personalkosten):</t>
    </r>
  </si>
  <si>
    <r>
      <t xml:space="preserve">Berechnung der 40% Restkostenpauschale
</t>
    </r>
    <r>
      <rPr>
        <sz val="8"/>
        <rFont val="Berlin Type Office"/>
        <family val="2"/>
      </rPr>
      <t>(40% auf die direkten Personalkosten):</t>
    </r>
  </si>
  <si>
    <r>
      <t>Berechnung der 7% Gemeinkostenpauschale</t>
    </r>
    <r>
      <rPr>
        <sz val="8"/>
        <rFont val="Berlin Type Office"/>
        <family val="2"/>
      </rPr>
      <t xml:space="preserve"> 
(7% auf die direkten Personalkosten und direkten Sachkosten):</t>
    </r>
    <r>
      <rPr>
        <sz val="9"/>
        <rFont val="Berlin Type Office"/>
        <family val="2"/>
      </rPr>
      <t xml:space="preserve">
</t>
    </r>
    <r>
      <rPr>
        <b/>
        <sz val="8"/>
        <rFont val="Berlin Type Office"/>
        <family val="2"/>
      </rPr>
      <t/>
    </r>
  </si>
  <si>
    <r>
      <rPr>
        <sz val="9"/>
        <color rgb="FFFF0000"/>
        <rFont val="Berlin Type Office"/>
        <family val="2"/>
      </rPr>
      <t xml:space="preserve">Berechnung entsprechend der ermittelten Pauschalenart. </t>
    </r>
    <r>
      <rPr>
        <b/>
        <sz val="9"/>
        <color rgb="FFFF0000"/>
        <rFont val="Berlin Type Office"/>
        <family val="2"/>
      </rPr>
      <t>Nur eine SUMME ist relevant!</t>
    </r>
  </si>
  <si>
    <t>Mit Erläuterung welche Kosten gemeint sind. Für welche Räume?
Abgrenzung zu indirekten Kosten beachten!</t>
  </si>
  <si>
    <t>Mit Erläuterung welche Kosten konkret gemeint sind.
Abgrenzung zu indirekten Kosten beachten!</t>
  </si>
  <si>
    <r>
      <t xml:space="preserve">Berechnung des Pauschalbetrages / Lump Sum
</t>
    </r>
    <r>
      <rPr>
        <sz val="8"/>
        <rFont val="Berlin Type Office"/>
        <family val="2"/>
      </rPr>
      <t>(Beinhaltet alle förderfähigen Kosten.)</t>
    </r>
  </si>
  <si>
    <t>wird noch vergeben</t>
  </si>
  <si>
    <r>
      <t xml:space="preserve">Summe aller Kosten inkl. der errechneten Pauschale
</t>
    </r>
    <r>
      <rPr>
        <b/>
        <sz val="9"/>
        <color rgb="FFFF0000"/>
        <rFont val="Berlin Type Office"/>
        <family val="2"/>
      </rPr>
      <t>Entsprechend der Pauschale - Wahl des Betrages aus dem Feld AT und händische Eingabe</t>
    </r>
  </si>
  <si>
    <t>*Bei dem Pauschalbetrag / Lump Sum sind neben den direkten auch die indirekten Kosten mitzukalkulieren und in die Summe einzubeziehen.</t>
  </si>
  <si>
    <t>Projektname</t>
  </si>
  <si>
    <t xml:space="preserve">Gesamt (€) </t>
  </si>
  <si>
    <t>4. Änderungs-
antrag</t>
  </si>
  <si>
    <t>Differenz 
3.ÄA - 4.ÄA</t>
  </si>
  <si>
    <t>Gesamt (€) 
1. ÄA</t>
  </si>
  <si>
    <t>Gesamt (€) 
2. ÄA</t>
  </si>
  <si>
    <t>Gesamt (€) 
3. ÄA</t>
  </si>
  <si>
    <t>Gesamt (€) 
4. ÄA</t>
  </si>
  <si>
    <t>2025 1. ÄA</t>
  </si>
  <si>
    <t>2025 2. ÄA</t>
  </si>
  <si>
    <t>2025 3. ÄA</t>
  </si>
  <si>
    <t>2025 4. ÄA</t>
  </si>
  <si>
    <t>2026 1. ÄA</t>
  </si>
  <si>
    <t>2026 2. ÄA</t>
  </si>
  <si>
    <t>2026 3. ÄA</t>
  </si>
  <si>
    <t>2026 4. ÄA</t>
  </si>
  <si>
    <t>2027 1. ÄA</t>
  </si>
  <si>
    <t>2027 2. ÄA</t>
  </si>
  <si>
    <t>2027 3. ÄA</t>
  </si>
  <si>
    <t>2027 4. ÄA</t>
  </si>
  <si>
    <t>2028 1. ÄA</t>
  </si>
  <si>
    <t>2028 2. ÄA</t>
  </si>
  <si>
    <t>2028 3. ÄA</t>
  </si>
  <si>
    <t>2028 4. ÄA</t>
  </si>
  <si>
    <t>Kontrollsumme (€) 1. ÄA</t>
  </si>
  <si>
    <t>Kontrollsumme (€) 2. ÄA</t>
  </si>
  <si>
    <t>Kontrollsumme (€) 3. ÄA</t>
  </si>
  <si>
    <t>Kontrollsumme (€) 4. ÄA</t>
  </si>
  <si>
    <t>Differenz 
ZB - 1. ÄA (€)</t>
  </si>
  <si>
    <t>Differenz 
1. ÄA - 2. ÄA (€)</t>
  </si>
  <si>
    <t>Differenz 
2. ÄA - 3. ÄA (€)</t>
  </si>
  <si>
    <t>Differenz 
3. ÄA - 4. ÄA (€)</t>
  </si>
  <si>
    <t>4. ÄA Gesamt</t>
  </si>
  <si>
    <t>E11/3</t>
  </si>
  <si>
    <t>Stand 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</si>
</sst>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00%"/>
    <numFmt numFmtId="165" formatCode="_-* #,##0.00\ _€_-;\-* #,##0.00\ _€_-;_-* &quot;-&quot;??\ _€_-;_-@_-"/>
    <numFmt numFmtId="166" formatCode="#,##0.00\ &quot;€&quot;"/>
    <numFmt numFmtId="167" formatCode="_-* #,##0\ _€_-;\-* #,##0\ _€_-;_-* &quot;-&quot;\ _€_-;_-@_-"/>
  </numFmts>
  <fonts count="4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name val="Times New Roman"/>
      <family val="1"/>
    </font>
    <font>
      <b/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theme="1"/>
      <name val="Berlin Type Office"/>
      <family val="2"/>
    </font>
    <font>
      <b/>
      <sz val="10"/>
      <name val="Berlin Type Office"/>
      <family val="2"/>
    </font>
    <font>
      <b/>
      <sz val="8"/>
      <name val="Berlin Type Office"/>
      <family val="2"/>
    </font>
    <font>
      <i/>
      <sz val="9"/>
      <color theme="0" tint="-0.499984740745262"/>
      <name val="Berlin Type Office"/>
      <family val="2"/>
    </font>
    <font>
      <i/>
      <sz val="9"/>
      <color rgb="FFFF0000"/>
      <name val="Berlin Type Office"/>
      <family val="2"/>
    </font>
    <font>
      <sz val="9"/>
      <name val="Berlin Type Office"/>
      <family val="2"/>
    </font>
    <font>
      <sz val="9"/>
      <color theme="1"/>
      <name val="Berlin Type Office"/>
      <family val="2"/>
    </font>
    <font>
      <b/>
      <sz val="9"/>
      <name val="Berlin Type Office"/>
      <family val="2"/>
    </font>
    <font>
      <b/>
      <sz val="9"/>
      <color theme="1"/>
      <name val="Berlin Type Office"/>
      <family val="2"/>
    </font>
    <font>
      <b/>
      <sz val="9"/>
      <color rgb="FFFF0000"/>
      <name val="Berlin Type Office"/>
      <family val="2"/>
    </font>
    <font>
      <sz val="9"/>
      <color rgb="FFFF0000"/>
      <name val="Berlin Type Office"/>
      <family val="2"/>
    </font>
    <font>
      <i/>
      <sz val="9"/>
      <color theme="1"/>
      <name val="Berlin Type Office"/>
      <family val="2"/>
    </font>
    <font>
      <b/>
      <sz val="11"/>
      <name val="Berlin Type Office"/>
      <family val="2"/>
    </font>
    <font>
      <sz val="11"/>
      <color theme="1"/>
      <name val="Berlin Type Office"/>
      <family val="2"/>
    </font>
    <font>
      <b/>
      <sz val="8"/>
      <color rgb="FFFF0000"/>
      <name val="Berlin Type Office"/>
      <family val="2"/>
    </font>
    <font>
      <sz val="7"/>
      <name val="Berlin Type Office"/>
      <family val="2"/>
    </font>
    <font>
      <i/>
      <sz val="7"/>
      <name val="Berlin Type Office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i/>
      <sz val="10"/>
      <color theme="0" tint="-0.499984740745262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Berlin Type"/>
      <family val="2"/>
    </font>
    <font>
      <sz val="10"/>
      <color theme="1"/>
      <name val="Berlin Type"/>
      <family val="2"/>
    </font>
    <font>
      <sz val="8"/>
      <name val="Berlin Type Office"/>
      <family val="2"/>
    </font>
    <font>
      <sz val="8"/>
      <color theme="1"/>
      <name val="Berlin Type"/>
      <family val="2"/>
    </font>
    <font>
      <sz val="9"/>
      <color indexed="81"/>
      <name val="Segoe UI"/>
      <family val="2"/>
    </font>
    <font>
      <sz val="8"/>
      <color theme="1"/>
      <name val="Berlin Type Office"/>
      <family val="2"/>
    </font>
    <font>
      <sz val="10"/>
      <color rgb="FF000000"/>
      <name val="Arial"/>
      <family val="2"/>
    </font>
    <font>
      <i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66"/>
        <bgColor rgb="FFFFFF66"/>
      </patternFill>
    </fill>
    <fill>
      <patternFill patternType="solid">
        <fgColor rgb="FFFFD965"/>
        <bgColor rgb="FFFFD9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344">
    <xf numFmtId="0" fontId="0" fillId="0" borderId="0" xfId="0"/>
    <xf numFmtId="0" fontId="0" fillId="2" borderId="0" xfId="0" applyFill="1" applyBorder="1"/>
    <xf numFmtId="0" fontId="0" fillId="2" borderId="0" xfId="0" applyFill="1"/>
    <xf numFmtId="49" fontId="6" fillId="2" borderId="0" xfId="4" applyNumberFormat="1" applyFont="1" applyFill="1" applyBorder="1" applyAlignment="1" applyProtection="1">
      <alignment vertical="top"/>
      <protection locked="0"/>
    </xf>
    <xf numFmtId="0" fontId="0" fillId="0" borderId="0" xfId="0" applyProtection="1">
      <protection hidden="1"/>
    </xf>
    <xf numFmtId="49" fontId="6" fillId="2" borderId="0" xfId="2" applyNumberFormat="1" applyFont="1" applyFill="1" applyBorder="1" applyAlignment="1" applyProtection="1">
      <alignment horizontal="center" vertical="top" wrapText="1"/>
      <protection locked="0"/>
    </xf>
    <xf numFmtId="0" fontId="5" fillId="2" borderId="0" xfId="2" applyFont="1" applyFill="1" applyBorder="1" applyAlignment="1" applyProtection="1">
      <alignment vertical="top"/>
      <protection hidden="1"/>
    </xf>
    <xf numFmtId="0" fontId="0" fillId="2" borderId="0" xfId="0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vertical="top"/>
    </xf>
    <xf numFmtId="0" fontId="0" fillId="2" borderId="0" xfId="0" applyFill="1" applyBorder="1" applyAlignment="1" applyProtection="1">
      <alignment vertical="top"/>
      <protection hidden="1"/>
    </xf>
    <xf numFmtId="0" fontId="3" fillId="2" borderId="0" xfId="2" applyFont="1" applyFill="1" applyBorder="1" applyAlignment="1" applyProtection="1">
      <alignment vertical="top"/>
      <protection hidden="1"/>
    </xf>
    <xf numFmtId="0" fontId="3" fillId="2" borderId="0" xfId="0" applyFont="1" applyFill="1" applyBorder="1" applyAlignment="1" applyProtection="1">
      <alignment vertical="top"/>
      <protection hidden="1"/>
    </xf>
    <xf numFmtId="0" fontId="3" fillId="2" borderId="0" xfId="2" applyFont="1" applyFill="1" applyBorder="1" applyAlignment="1" applyProtection="1">
      <alignment horizontal="center" vertical="top"/>
      <protection hidden="1"/>
    </xf>
    <xf numFmtId="0" fontId="3" fillId="2" borderId="0" xfId="4" applyFont="1" applyFill="1" applyBorder="1" applyAlignment="1" applyProtection="1">
      <alignment vertical="top"/>
      <protection hidden="1"/>
    </xf>
    <xf numFmtId="0" fontId="7" fillId="2" borderId="0" xfId="5" applyFont="1" applyFill="1" applyBorder="1" applyAlignment="1" applyProtection="1">
      <alignment vertical="top"/>
      <protection hidden="1"/>
    </xf>
    <xf numFmtId="0" fontId="3" fillId="2" borderId="0" xfId="2" applyFont="1" applyFill="1" applyBorder="1" applyAlignment="1" applyProtection="1">
      <alignment vertical="top" wrapText="1"/>
      <protection hidden="1"/>
    </xf>
    <xf numFmtId="0" fontId="8" fillId="2" borderId="0" xfId="0" applyFont="1" applyFill="1" applyBorder="1" applyAlignment="1" applyProtection="1">
      <alignment vertical="top"/>
      <protection hidden="1"/>
    </xf>
    <xf numFmtId="0" fontId="8" fillId="2" borderId="0" xfId="0" applyFont="1" applyFill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2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7" fillId="2" borderId="0" xfId="2" applyFont="1" applyFill="1" applyBorder="1" applyAlignment="1" applyProtection="1">
      <alignment vertical="top"/>
      <protection hidden="1"/>
    </xf>
    <xf numFmtId="0" fontId="0" fillId="0" borderId="0" xfId="0" applyFill="1" applyAlignment="1" applyProtection="1">
      <alignment vertical="top"/>
      <protection hidden="1"/>
    </xf>
    <xf numFmtId="0" fontId="0" fillId="0" borderId="0" xfId="0" applyFill="1" applyBorder="1" applyAlignment="1">
      <alignment vertical="top"/>
    </xf>
    <xf numFmtId="0" fontId="0" fillId="0" borderId="0" xfId="0" applyFill="1" applyAlignment="1">
      <alignment vertical="top"/>
    </xf>
    <xf numFmtId="0" fontId="9" fillId="2" borderId="0" xfId="0" applyFont="1" applyFill="1" applyBorder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49" fontId="3" fillId="2" borderId="0" xfId="2" applyNumberFormat="1" applyFont="1" applyFill="1" applyBorder="1" applyAlignment="1" applyProtection="1">
      <alignment vertical="top"/>
      <protection hidden="1"/>
    </xf>
    <xf numFmtId="0" fontId="10" fillId="2" borderId="0" xfId="0" applyFont="1" applyFill="1" applyBorder="1"/>
    <xf numFmtId="0" fontId="10" fillId="2" borderId="0" xfId="0" applyFont="1" applyFill="1"/>
    <xf numFmtId="49" fontId="11" fillId="2" borderId="0" xfId="2" applyNumberFormat="1" applyFont="1" applyFill="1" applyBorder="1" applyAlignment="1" applyProtection="1">
      <alignment vertical="top" wrapText="1"/>
      <protection locked="0"/>
    </xf>
    <xf numFmtId="49" fontId="13" fillId="2" borderId="1" xfId="2" applyNumberFormat="1" applyFont="1" applyFill="1" applyBorder="1" applyAlignment="1" applyProtection="1">
      <alignment vertical="top"/>
      <protection hidden="1"/>
    </xf>
    <xf numFmtId="49" fontId="13" fillId="2" borderId="1" xfId="2" applyNumberFormat="1" applyFont="1" applyFill="1" applyBorder="1" applyAlignment="1" applyProtection="1">
      <alignment vertical="top" wrapText="1"/>
      <protection hidden="1"/>
    </xf>
    <xf numFmtId="43" fontId="13" fillId="2" borderId="1" xfId="6" applyFont="1" applyFill="1" applyBorder="1" applyAlignment="1" applyProtection="1">
      <alignment vertical="top"/>
      <protection hidden="1"/>
    </xf>
    <xf numFmtId="43" fontId="14" fillId="2" borderId="1" xfId="6" applyFont="1" applyFill="1" applyBorder="1" applyAlignment="1" applyProtection="1">
      <alignment vertical="top"/>
      <protection hidden="1"/>
    </xf>
    <xf numFmtId="2" fontId="13" fillId="2" borderId="1" xfId="2" applyNumberFormat="1" applyFont="1" applyFill="1" applyBorder="1" applyAlignment="1" applyProtection="1">
      <alignment vertical="top"/>
      <protection hidden="1"/>
    </xf>
    <xf numFmtId="0" fontId="13" fillId="2" borderId="0" xfId="2" applyFont="1" applyFill="1" applyBorder="1" applyAlignment="1" applyProtection="1">
      <alignment vertical="top"/>
      <protection hidden="1"/>
    </xf>
    <xf numFmtId="0" fontId="13" fillId="2" borderId="0" xfId="0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2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5" fillId="2" borderId="0" xfId="2" applyFont="1" applyFill="1" applyBorder="1" applyAlignment="1" applyProtection="1">
      <protection hidden="1"/>
    </xf>
    <xf numFmtId="0" fontId="16" fillId="2" borderId="0" xfId="0" applyFont="1" applyFill="1" applyBorder="1"/>
    <xf numFmtId="0" fontId="16" fillId="0" borderId="0" xfId="0" applyFont="1" applyBorder="1"/>
    <xf numFmtId="0" fontId="16" fillId="2" borderId="0" xfId="0" applyFont="1" applyFill="1"/>
    <xf numFmtId="0" fontId="16" fillId="0" borderId="0" xfId="0" applyFont="1"/>
    <xf numFmtId="49" fontId="17" fillId="2" borderId="0" xfId="2" applyNumberFormat="1" applyFont="1" applyFill="1" applyBorder="1" applyAlignment="1" applyProtection="1">
      <alignment vertical="top" wrapText="1"/>
      <protection locked="0"/>
    </xf>
    <xf numFmtId="0" fontId="16" fillId="2" borderId="0" xfId="0" applyFont="1" applyFill="1" applyAlignment="1" applyProtection="1">
      <protection hidden="1"/>
    </xf>
    <xf numFmtId="0" fontId="16" fillId="2" borderId="0" xfId="0" applyFont="1" applyFill="1" applyBorder="1" applyProtection="1">
      <protection hidden="1"/>
    </xf>
    <xf numFmtId="0" fontId="15" fillId="2" borderId="0" xfId="2" applyFont="1" applyFill="1" applyBorder="1" applyProtection="1">
      <protection hidden="1"/>
    </xf>
    <xf numFmtId="0" fontId="18" fillId="0" borderId="1" xfId="0" applyFont="1" applyBorder="1" applyAlignment="1">
      <alignment horizontal="right" vertical="top"/>
    </xf>
    <xf numFmtId="0" fontId="18" fillId="0" borderId="1" xfId="0" applyFont="1" applyBorder="1" applyAlignment="1">
      <alignment horizontal="right" vertical="top" wrapText="1"/>
    </xf>
    <xf numFmtId="0" fontId="19" fillId="0" borderId="1" xfId="0" applyFont="1" applyBorder="1" applyAlignment="1">
      <alignment horizontal="right" vertical="top" wrapText="1"/>
    </xf>
    <xf numFmtId="0" fontId="15" fillId="2" borderId="0" xfId="2" applyFont="1" applyFill="1" applyBorder="1" applyAlignment="1" applyProtection="1">
      <alignment horizontal="right" vertical="top"/>
      <protection hidden="1"/>
    </xf>
    <xf numFmtId="0" fontId="16" fillId="2" borderId="0" xfId="0" applyFont="1" applyFill="1" applyBorder="1" applyAlignment="1">
      <alignment horizontal="right" vertical="top"/>
    </xf>
    <xf numFmtId="0" fontId="16" fillId="0" borderId="0" xfId="0" applyFont="1" applyBorder="1" applyAlignment="1">
      <alignment horizontal="right" vertical="top"/>
    </xf>
    <xf numFmtId="0" fontId="16" fillId="2" borderId="0" xfId="0" applyFont="1" applyFill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1" xfId="0" applyFont="1" applyBorder="1" applyAlignment="1">
      <alignment vertical="top"/>
    </xf>
    <xf numFmtId="2" fontId="16" fillId="0" borderId="1" xfId="0" applyNumberFormat="1" applyFont="1" applyBorder="1" applyAlignment="1">
      <alignment vertical="top"/>
    </xf>
    <xf numFmtId="0" fontId="16" fillId="2" borderId="0" xfId="0" applyFont="1" applyFill="1" applyBorder="1" applyAlignment="1" applyProtection="1">
      <alignment vertical="top"/>
      <protection hidden="1"/>
    </xf>
    <xf numFmtId="0" fontId="15" fillId="2" borderId="0" xfId="2" applyFont="1" applyFill="1" applyBorder="1" applyAlignment="1" applyProtection="1">
      <alignment vertical="top"/>
      <protection hidden="1"/>
    </xf>
    <xf numFmtId="0" fontId="16" fillId="2" borderId="0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0" fontId="16" fillId="2" borderId="0" xfId="0" applyFont="1" applyFill="1" applyAlignment="1">
      <alignment vertical="top"/>
    </xf>
    <xf numFmtId="0" fontId="16" fillId="0" borderId="0" xfId="0" applyFont="1" applyAlignment="1">
      <alignment vertical="top"/>
    </xf>
    <xf numFmtId="49" fontId="15" fillId="2" borderId="1" xfId="2" applyNumberFormat="1" applyFont="1" applyFill="1" applyBorder="1" applyAlignment="1" applyProtection="1">
      <alignment horizontal="left" vertical="top"/>
      <protection hidden="1"/>
    </xf>
    <xf numFmtId="0" fontId="18" fillId="0" borderId="1" xfId="0" applyFont="1" applyBorder="1" applyAlignment="1">
      <alignment vertical="top"/>
    </xf>
    <xf numFmtId="49" fontId="15" fillId="2" borderId="1" xfId="2" applyNumberFormat="1" applyFont="1" applyFill="1" applyBorder="1" applyAlignment="1" applyProtection="1">
      <alignment horizontal="left" vertical="top" wrapText="1"/>
      <protection hidden="1"/>
    </xf>
    <xf numFmtId="43" fontId="15" fillId="2" borderId="1" xfId="6" applyFont="1" applyFill="1" applyBorder="1" applyAlignment="1" applyProtection="1">
      <alignment vertical="top"/>
      <protection hidden="1"/>
    </xf>
    <xf numFmtId="43" fontId="20" fillId="2" borderId="1" xfId="6" applyFont="1" applyFill="1" applyBorder="1" applyAlignment="1" applyProtection="1">
      <alignment vertical="top"/>
      <protection hidden="1"/>
    </xf>
    <xf numFmtId="43" fontId="16" fillId="0" borderId="1" xfId="6" applyFont="1" applyBorder="1" applyAlignment="1">
      <alignment vertical="top"/>
    </xf>
    <xf numFmtId="2" fontId="15" fillId="2" borderId="1" xfId="2" applyNumberFormat="1" applyFont="1" applyFill="1" applyBorder="1" applyAlignment="1" applyProtection="1">
      <alignment vertical="top"/>
      <protection hidden="1"/>
    </xf>
    <xf numFmtId="43" fontId="17" fillId="3" borderId="1" xfId="6" applyFont="1" applyFill="1" applyBorder="1" applyAlignment="1" applyProtection="1">
      <alignment vertical="top"/>
      <protection hidden="1"/>
    </xf>
    <xf numFmtId="2" fontId="17" fillId="3" borderId="1" xfId="2" applyNumberFormat="1" applyFont="1" applyFill="1" applyBorder="1" applyAlignment="1" applyProtection="1">
      <alignment vertical="top"/>
      <protection hidden="1"/>
    </xf>
    <xf numFmtId="0" fontId="15" fillId="2" borderId="0" xfId="2" applyFont="1" applyFill="1" applyBorder="1" applyAlignment="1" applyProtection="1">
      <alignment horizontal="center" vertical="top" wrapText="1"/>
      <protection hidden="1"/>
    </xf>
    <xf numFmtId="49" fontId="17" fillId="2" borderId="0" xfId="2" applyNumberFormat="1" applyFont="1" applyFill="1" applyBorder="1" applyAlignment="1" applyProtection="1">
      <alignment horizontal="left" vertical="top" wrapText="1"/>
      <protection locked="0"/>
    </xf>
    <xf numFmtId="49" fontId="15" fillId="2" borderId="1" xfId="2" applyNumberFormat="1" applyFont="1" applyFill="1" applyBorder="1" applyAlignment="1" applyProtection="1">
      <alignment vertical="top"/>
      <protection hidden="1"/>
    </xf>
    <xf numFmtId="0" fontId="15" fillId="2" borderId="0" xfId="0" applyFont="1" applyFill="1" applyBorder="1" applyAlignment="1" applyProtection="1">
      <alignment vertical="top"/>
      <protection hidden="1"/>
    </xf>
    <xf numFmtId="49" fontId="16" fillId="2" borderId="1" xfId="0" applyNumberFormat="1" applyFont="1" applyFill="1" applyBorder="1" applyAlignment="1" applyProtection="1">
      <alignment vertical="top" wrapText="1"/>
      <protection hidden="1"/>
    </xf>
    <xf numFmtId="49" fontId="17" fillId="2" borderId="0" xfId="2" applyNumberFormat="1" applyFont="1" applyFill="1" applyBorder="1" applyAlignment="1" applyProtection="1">
      <alignment horizontal="left" vertical="top"/>
      <protection locked="0"/>
    </xf>
    <xf numFmtId="49" fontId="17" fillId="2" borderId="0" xfId="2" applyNumberFormat="1" applyFont="1" applyFill="1" applyBorder="1" applyAlignment="1" applyProtection="1">
      <alignment vertical="top"/>
      <protection locked="0"/>
    </xf>
    <xf numFmtId="43" fontId="17" fillId="5" borderId="1" xfId="6" applyFont="1" applyFill="1" applyBorder="1" applyAlignment="1" applyProtection="1">
      <alignment horizontal="right" vertical="top"/>
      <protection hidden="1"/>
    </xf>
    <xf numFmtId="43" fontId="17" fillId="2" borderId="1" xfId="6" applyFont="1" applyFill="1" applyBorder="1" applyAlignment="1" applyProtection="1">
      <alignment horizontal="right" vertical="top"/>
      <protection hidden="1"/>
    </xf>
    <xf numFmtId="0" fontId="17" fillId="2" borderId="0" xfId="2" applyFont="1" applyFill="1" applyBorder="1" applyAlignment="1" applyProtection="1">
      <alignment horizontal="right" vertical="top"/>
      <protection hidden="1"/>
    </xf>
    <xf numFmtId="0" fontId="17" fillId="2" borderId="0" xfId="0" applyFont="1" applyFill="1" applyBorder="1" applyAlignment="1" applyProtection="1">
      <alignment horizontal="right" vertical="top"/>
      <protection hidden="1"/>
    </xf>
    <xf numFmtId="0" fontId="18" fillId="2" borderId="0" xfId="0" applyFont="1" applyFill="1" applyBorder="1" applyAlignment="1">
      <alignment horizontal="right" vertical="top"/>
    </xf>
    <xf numFmtId="0" fontId="18" fillId="0" borderId="0" xfId="0" applyFont="1" applyBorder="1" applyAlignment="1">
      <alignment horizontal="right" vertical="top"/>
    </xf>
    <xf numFmtId="0" fontId="18" fillId="2" borderId="0" xfId="0" applyFont="1" applyFill="1" applyAlignment="1">
      <alignment horizontal="right" vertical="top"/>
    </xf>
    <xf numFmtId="0" fontId="18" fillId="0" borderId="0" xfId="0" applyFont="1" applyAlignment="1">
      <alignment horizontal="right" vertical="top"/>
    </xf>
    <xf numFmtId="0" fontId="17" fillId="0" borderId="1" xfId="0" applyFont="1" applyBorder="1" applyAlignment="1">
      <alignment horizontal="right" vertical="top" wrapText="1"/>
    </xf>
    <xf numFmtId="49" fontId="16" fillId="2" borderId="3" xfId="0" applyNumberFormat="1" applyFont="1" applyFill="1" applyBorder="1" applyAlignment="1" applyProtection="1">
      <alignment vertical="top" wrapText="1"/>
      <protection hidden="1"/>
    </xf>
    <xf numFmtId="43" fontId="15" fillId="2" borderId="3" xfId="6" applyFont="1" applyFill="1" applyBorder="1" applyAlignment="1" applyProtection="1">
      <alignment horizontal="right" vertical="top"/>
      <protection hidden="1"/>
    </xf>
    <xf numFmtId="43" fontId="19" fillId="0" borderId="1" xfId="6" applyFont="1" applyBorder="1" applyAlignment="1">
      <alignment horizontal="right" vertical="top" wrapText="1"/>
    </xf>
    <xf numFmtId="43" fontId="15" fillId="2" borderId="1" xfId="6" applyFont="1" applyFill="1" applyBorder="1" applyAlignment="1" applyProtection="1">
      <alignment horizontal="right" vertical="top"/>
      <protection hidden="1"/>
    </xf>
    <xf numFmtId="0" fontId="15" fillId="2" borderId="1" xfId="0" applyFont="1" applyFill="1" applyBorder="1" applyAlignment="1" applyProtection="1">
      <alignment horizontal="left" vertical="top"/>
      <protection hidden="1"/>
    </xf>
    <xf numFmtId="43" fontId="15" fillId="2" borderId="1" xfId="6" applyFont="1" applyFill="1" applyBorder="1" applyAlignment="1" applyProtection="1">
      <alignment horizontal="left" vertical="top"/>
      <protection hidden="1"/>
    </xf>
    <xf numFmtId="43" fontId="17" fillId="2" borderId="1" xfId="6" applyFont="1" applyFill="1" applyBorder="1" applyAlignment="1" applyProtection="1">
      <alignment horizontal="center" vertical="top" wrapText="1"/>
      <protection locked="0"/>
    </xf>
    <xf numFmtId="49" fontId="17" fillId="2" borderId="1" xfId="2" applyNumberFormat="1" applyFont="1" applyFill="1" applyBorder="1" applyAlignment="1" applyProtection="1">
      <alignment horizontal="center" vertical="top" wrapText="1"/>
      <protection locked="0"/>
    </xf>
    <xf numFmtId="43" fontId="16" fillId="0" borderId="1" xfId="6" applyFont="1" applyBorder="1" applyAlignment="1" applyProtection="1">
      <alignment vertical="top"/>
      <protection hidden="1"/>
    </xf>
    <xf numFmtId="2" fontId="17" fillId="2" borderId="1" xfId="2" applyNumberFormat="1" applyFont="1" applyFill="1" applyBorder="1" applyAlignment="1" applyProtection="1">
      <alignment horizontal="center" vertical="top" wrapText="1"/>
      <protection locked="0"/>
    </xf>
    <xf numFmtId="0" fontId="11" fillId="2" borderId="0" xfId="2" applyFont="1" applyFill="1" applyBorder="1" applyAlignment="1" applyProtection="1">
      <alignment vertical="top"/>
      <protection hidden="1"/>
    </xf>
    <xf numFmtId="0" fontId="11" fillId="2" borderId="0" xfId="2" applyFont="1" applyFill="1" applyBorder="1" applyAlignment="1" applyProtection="1">
      <protection hidden="1"/>
    </xf>
    <xf numFmtId="0" fontId="22" fillId="2" borderId="0" xfId="2" applyFont="1" applyFill="1" applyBorder="1" applyAlignment="1" applyProtection="1">
      <alignment vertical="top"/>
      <protection hidden="1"/>
    </xf>
    <xf numFmtId="0" fontId="22" fillId="2" borderId="0" xfId="2" applyFont="1" applyFill="1" applyBorder="1" applyAlignment="1" applyProtection="1">
      <protection hidden="1"/>
    </xf>
    <xf numFmtId="49" fontId="22" fillId="2" borderId="0" xfId="2" applyNumberFormat="1" applyFont="1" applyFill="1" applyBorder="1" applyAlignment="1" applyProtection="1">
      <alignment vertical="top" wrapText="1"/>
      <protection locked="0"/>
    </xf>
    <xf numFmtId="0" fontId="23" fillId="2" borderId="0" xfId="0" applyFont="1" applyFill="1" applyBorder="1"/>
    <xf numFmtId="0" fontId="23" fillId="2" borderId="0" xfId="0" applyFont="1" applyFill="1"/>
    <xf numFmtId="0" fontId="16" fillId="6" borderId="1" xfId="0" applyFont="1" applyFill="1" applyBorder="1" applyAlignment="1">
      <alignment vertical="top"/>
    </xf>
    <xf numFmtId="2" fontId="16" fillId="6" borderId="1" xfId="0" applyNumberFormat="1" applyFont="1" applyFill="1" applyBorder="1" applyAlignment="1">
      <alignment vertical="top"/>
    </xf>
    <xf numFmtId="2" fontId="15" fillId="6" borderId="1" xfId="2" applyNumberFormat="1" applyFont="1" applyFill="1" applyBorder="1" applyAlignment="1" applyProtection="1">
      <alignment vertical="top"/>
      <protection hidden="1"/>
    </xf>
    <xf numFmtId="2" fontId="20" fillId="6" borderId="1" xfId="2" applyNumberFormat="1" applyFont="1" applyFill="1" applyBorder="1" applyAlignment="1" applyProtection="1">
      <alignment vertical="top"/>
      <protection hidden="1"/>
    </xf>
    <xf numFmtId="0" fontId="16" fillId="0" borderId="0" xfId="0" applyFont="1" applyAlignment="1">
      <alignment horizontal="right"/>
    </xf>
    <xf numFmtId="0" fontId="23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16" fillId="2" borderId="0" xfId="0" applyFont="1" applyFill="1" applyAlignment="1">
      <alignment horizontal="right"/>
    </xf>
    <xf numFmtId="0" fontId="13" fillId="0" borderId="0" xfId="0" applyFont="1" applyAlignment="1">
      <alignment horizontal="right" vertical="top"/>
    </xf>
    <xf numFmtId="0" fontId="0" fillId="2" borderId="0" xfId="0" applyFill="1" applyAlignment="1">
      <alignment horizontal="right" vertical="top"/>
    </xf>
    <xf numFmtId="0" fontId="0" fillId="0" borderId="0" xfId="0" applyAlignment="1">
      <alignment horizontal="right" vertical="top"/>
    </xf>
    <xf numFmtId="0" fontId="8" fillId="0" borderId="0" xfId="0" applyFont="1" applyAlignment="1">
      <alignment horizontal="right" vertical="top"/>
    </xf>
    <xf numFmtId="0" fontId="0" fillId="0" borderId="0" xfId="0" applyFill="1" applyAlignment="1">
      <alignment horizontal="right" vertical="top"/>
    </xf>
    <xf numFmtId="0" fontId="0" fillId="0" borderId="0" xfId="0" applyAlignment="1" applyProtection="1">
      <alignment horizontal="right" vertical="top"/>
      <protection hidden="1"/>
    </xf>
    <xf numFmtId="0" fontId="0" fillId="0" borderId="0" xfId="0" applyAlignment="1">
      <alignment horizontal="right"/>
    </xf>
    <xf numFmtId="43" fontId="17" fillId="0" borderId="1" xfId="6" applyFont="1" applyFill="1" applyBorder="1" applyAlignment="1" applyProtection="1">
      <alignment vertical="top"/>
      <protection hidden="1"/>
    </xf>
    <xf numFmtId="0" fontId="15" fillId="0" borderId="0" xfId="2" applyFont="1" applyFill="1" applyBorder="1" applyAlignment="1" applyProtection="1">
      <alignment vertical="top"/>
      <protection hidden="1"/>
    </xf>
    <xf numFmtId="0" fontId="16" fillId="0" borderId="0" xfId="0" applyFont="1" applyFill="1" applyBorder="1" applyAlignment="1">
      <alignment vertical="top"/>
    </xf>
    <xf numFmtId="0" fontId="16" fillId="0" borderId="0" xfId="0" applyFont="1" applyFill="1" applyAlignment="1">
      <alignment vertical="top"/>
    </xf>
    <xf numFmtId="0" fontId="16" fillId="0" borderId="0" xfId="0" applyFont="1" applyFill="1" applyAlignment="1">
      <alignment horizontal="right" vertical="top"/>
    </xf>
    <xf numFmtId="0" fontId="0" fillId="2" borderId="0" xfId="0" applyFont="1" applyFill="1" applyBorder="1"/>
    <xf numFmtId="0" fontId="0" fillId="0" borderId="0" xfId="0" applyFont="1" applyBorder="1"/>
    <xf numFmtId="0" fontId="0" fillId="2" borderId="0" xfId="0" applyFont="1" applyFill="1"/>
    <xf numFmtId="0" fontId="0" fillId="0" borderId="0" xfId="0" applyFont="1"/>
    <xf numFmtId="0" fontId="27" fillId="2" borderId="0" xfId="2" applyFont="1" applyFill="1" applyBorder="1" applyAlignment="1" applyProtection="1">
      <protection hidden="1"/>
    </xf>
    <xf numFmtId="0" fontId="6" fillId="2" borderId="0" xfId="2" applyFont="1" applyFill="1" applyBorder="1" applyAlignment="1" applyProtection="1">
      <protection hidden="1"/>
    </xf>
    <xf numFmtId="0" fontId="0" fillId="0" borderId="0" xfId="0" applyFont="1" applyProtection="1"/>
    <xf numFmtId="0" fontId="2" fillId="2" borderId="0" xfId="2" applyFont="1" applyFill="1" applyBorder="1" applyProtection="1"/>
    <xf numFmtId="0" fontId="0" fillId="2" borderId="0" xfId="0" applyFont="1" applyFill="1" applyBorder="1" applyAlignment="1" applyProtection="1">
      <alignment horizontal="right"/>
    </xf>
    <xf numFmtId="0" fontId="27" fillId="2" borderId="0" xfId="2" applyFont="1" applyFill="1" applyBorder="1" applyAlignment="1" applyProtection="1"/>
    <xf numFmtId="0" fontId="29" fillId="0" borderId="4" xfId="0" applyFont="1" applyBorder="1" applyProtection="1"/>
    <xf numFmtId="0" fontId="2" fillId="2" borderId="6" xfId="2" applyFont="1" applyFill="1" applyBorder="1" applyProtection="1"/>
    <xf numFmtId="0" fontId="0" fillId="2" borderId="6" xfId="0" applyFont="1" applyFill="1" applyBorder="1" applyAlignment="1" applyProtection="1">
      <alignment horizontal="right"/>
    </xf>
    <xf numFmtId="0" fontId="0" fillId="0" borderId="6" xfId="0" applyFont="1" applyBorder="1" applyProtection="1"/>
    <xf numFmtId="0" fontId="27" fillId="2" borderId="6" xfId="2" applyFont="1" applyFill="1" applyBorder="1" applyAlignment="1" applyProtection="1"/>
    <xf numFmtId="0" fontId="27" fillId="2" borderId="6" xfId="2" applyFont="1" applyFill="1" applyBorder="1" applyAlignment="1" applyProtection="1">
      <protection hidden="1"/>
    </xf>
    <xf numFmtId="0" fontId="0" fillId="2" borderId="0" xfId="0" applyFill="1" applyAlignment="1">
      <alignment vertical="center"/>
    </xf>
    <xf numFmtId="0" fontId="0" fillId="7" borderId="1" xfId="0" applyFill="1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" vertical="top" wrapText="1"/>
    </xf>
    <xf numFmtId="0" fontId="0" fillId="5" borderId="1" xfId="0" applyFill="1" applyBorder="1" applyAlignment="1" applyProtection="1">
      <alignment horizontal="center" vertical="top" wrapText="1"/>
    </xf>
    <xf numFmtId="0" fontId="31" fillId="2" borderId="1" xfId="0" applyFont="1" applyFill="1" applyBorder="1" applyAlignment="1" applyProtection="1">
      <alignment horizontal="center" vertical="top" wrapText="1"/>
    </xf>
    <xf numFmtId="0" fontId="0" fillId="2" borderId="0" xfId="0" applyFill="1" applyAlignment="1">
      <alignment horizontal="center" vertical="top"/>
    </xf>
    <xf numFmtId="0" fontId="32" fillId="2" borderId="1" xfId="0" applyFont="1" applyFill="1" applyBorder="1" applyAlignment="1" applyProtection="1">
      <alignment horizontal="left" vertical="top" wrapText="1"/>
      <protection locked="0"/>
    </xf>
    <xf numFmtId="0" fontId="32" fillId="2" borderId="1" xfId="0" applyFont="1" applyFill="1" applyBorder="1" applyAlignment="1" applyProtection="1">
      <alignment horizontal="right" vertical="top" wrapText="1"/>
      <protection locked="0"/>
    </xf>
    <xf numFmtId="49" fontId="32" fillId="2" borderId="1" xfId="0" applyNumberFormat="1" applyFont="1" applyFill="1" applyBorder="1" applyAlignment="1" applyProtection="1">
      <alignment horizontal="right" vertical="top" wrapText="1"/>
      <protection locked="0"/>
    </xf>
    <xf numFmtId="165" fontId="32" fillId="2" borderId="1" xfId="7" applyFont="1" applyFill="1" applyBorder="1" applyAlignment="1" applyProtection="1">
      <alignment horizontal="right" vertical="top" wrapText="1"/>
      <protection locked="0"/>
    </xf>
    <xf numFmtId="1" fontId="32" fillId="2" borderId="1" xfId="0" applyNumberFormat="1" applyFont="1" applyFill="1" applyBorder="1" applyAlignment="1" applyProtection="1">
      <alignment horizontal="center" vertical="top" wrapText="1"/>
      <protection locked="0"/>
    </xf>
    <xf numFmtId="2" fontId="32" fillId="2" borderId="1" xfId="0" applyNumberFormat="1" applyFont="1" applyFill="1" applyBorder="1" applyAlignment="1" applyProtection="1">
      <alignment horizontal="right" vertical="top" wrapText="1"/>
    </xf>
    <xf numFmtId="0" fontId="32" fillId="2" borderId="1" xfId="0" applyFont="1" applyFill="1" applyBorder="1" applyAlignment="1" applyProtection="1">
      <alignment horizontal="center" vertical="top" wrapText="1"/>
      <protection locked="0"/>
    </xf>
    <xf numFmtId="165" fontId="32" fillId="2" borderId="1" xfId="7" applyFont="1" applyFill="1" applyBorder="1" applyAlignment="1" applyProtection="1">
      <alignment horizontal="right" vertical="top" wrapText="1"/>
    </xf>
    <xf numFmtId="165" fontId="32" fillId="2" borderId="1" xfId="0" applyNumberFormat="1" applyFont="1" applyFill="1" applyBorder="1" applyAlignment="1" applyProtection="1">
      <alignment horizontal="right" vertical="top" wrapText="1"/>
    </xf>
    <xf numFmtId="0" fontId="32" fillId="2" borderId="1" xfId="0" applyFont="1" applyFill="1" applyBorder="1" applyAlignment="1" applyProtection="1">
      <alignment horizontal="right" vertical="top" wrapText="1"/>
    </xf>
    <xf numFmtId="0" fontId="32" fillId="2" borderId="0" xfId="0" applyFont="1" applyFill="1" applyAlignment="1">
      <alignment horizontal="right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right" vertical="top" wrapText="1"/>
      <protection locked="0"/>
    </xf>
    <xf numFmtId="49" fontId="0" fillId="2" borderId="1" xfId="0" applyNumberFormat="1" applyFill="1" applyBorder="1" applyAlignment="1" applyProtection="1">
      <alignment horizontal="right" vertical="top" wrapText="1"/>
      <protection locked="0"/>
    </xf>
    <xf numFmtId="165" fontId="4" fillId="2" borderId="1" xfId="7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right" vertical="top" wrapText="1"/>
    </xf>
    <xf numFmtId="0" fontId="0" fillId="2" borderId="1" xfId="0" applyFill="1" applyBorder="1" applyAlignment="1" applyProtection="1">
      <alignment horizontal="center" vertical="top" wrapText="1"/>
      <protection locked="0"/>
    </xf>
    <xf numFmtId="165" fontId="4" fillId="2" borderId="1" xfId="7" applyFont="1" applyFill="1" applyBorder="1" applyAlignment="1" applyProtection="1">
      <alignment horizontal="right" vertical="top" wrapText="1"/>
    </xf>
    <xf numFmtId="165" fontId="0" fillId="2" borderId="1" xfId="0" applyNumberFormat="1" applyFill="1" applyBorder="1" applyAlignment="1" applyProtection="1">
      <alignment horizontal="right" vertical="top" wrapText="1"/>
    </xf>
    <xf numFmtId="0" fontId="0" fillId="2" borderId="1" xfId="0" applyFill="1" applyBorder="1" applyAlignment="1" applyProtection="1">
      <alignment horizontal="right" vertical="top" wrapText="1"/>
    </xf>
    <xf numFmtId="0" fontId="0" fillId="2" borderId="0" xfId="0" applyFill="1" applyAlignment="1">
      <alignment horizontal="right"/>
    </xf>
    <xf numFmtId="0" fontId="28" fillId="0" borderId="0" xfId="0" applyFont="1" applyBorder="1" applyAlignment="1" applyProtection="1">
      <alignment horizontal="left"/>
    </xf>
    <xf numFmtId="166" fontId="28" fillId="0" borderId="0" xfId="0" applyNumberFormat="1" applyFont="1" applyBorder="1" applyAlignment="1" applyProtection="1">
      <alignment horizontal="center"/>
    </xf>
    <xf numFmtId="0" fontId="0" fillId="0" borderId="0" xfId="0" applyBorder="1" applyProtection="1"/>
    <xf numFmtId="0" fontId="33" fillId="0" borderId="1" xfId="0" applyFont="1" applyBorder="1" applyAlignment="1" applyProtection="1">
      <alignment horizontal="right"/>
    </xf>
    <xf numFmtId="165" fontId="33" fillId="0" borderId="1" xfId="0" applyNumberFormat="1" applyFont="1" applyBorder="1" applyProtection="1"/>
    <xf numFmtId="0" fontId="0" fillId="0" borderId="0" xfId="0" applyBorder="1"/>
    <xf numFmtId="0" fontId="0" fillId="2" borderId="0" xfId="0" applyFill="1" applyAlignment="1">
      <alignment horizontal="center"/>
    </xf>
    <xf numFmtId="0" fontId="0" fillId="7" borderId="8" xfId="0" applyFont="1" applyFill="1" applyBorder="1" applyAlignment="1" applyProtection="1">
      <alignment vertical="top" wrapText="1"/>
    </xf>
    <xf numFmtId="0" fontId="0" fillId="7" borderId="7" xfId="0" applyFont="1" applyFill="1" applyBorder="1" applyAlignment="1" applyProtection="1">
      <alignment vertical="top" wrapText="1"/>
    </xf>
    <xf numFmtId="0" fontId="0" fillId="7" borderId="0" xfId="0" applyFont="1" applyFill="1" applyBorder="1" applyProtection="1"/>
    <xf numFmtId="0" fontId="32" fillId="0" borderId="1" xfId="0" applyFont="1" applyBorder="1" applyProtection="1"/>
    <xf numFmtId="167" fontId="32" fillId="0" borderId="1" xfId="7" applyNumberFormat="1" applyFont="1" applyBorder="1" applyAlignment="1" applyProtection="1"/>
    <xf numFmtId="165" fontId="32" fillId="0" borderId="1" xfId="7" applyFont="1" applyBorder="1" applyAlignment="1" applyProtection="1"/>
    <xf numFmtId="165" fontId="32" fillId="0" borderId="1" xfId="7" applyFont="1" applyBorder="1" applyAlignment="1">
      <alignment horizontal="right"/>
    </xf>
    <xf numFmtId="0" fontId="32" fillId="0" borderId="0" xfId="0" applyFont="1"/>
    <xf numFmtId="165" fontId="28" fillId="2" borderId="1" xfId="2" applyNumberFormat="1" applyFont="1" applyFill="1" applyBorder="1" applyAlignment="1" applyProtection="1">
      <protection hidden="1"/>
    </xf>
    <xf numFmtId="0" fontId="0" fillId="7" borderId="0" xfId="0" applyFill="1" applyBorder="1" applyProtection="1"/>
    <xf numFmtId="0" fontId="22" fillId="0" borderId="0" xfId="2" applyFont="1" applyFill="1" applyBorder="1" applyAlignment="1" applyProtection="1">
      <alignment vertical="top"/>
      <protection hidden="1"/>
    </xf>
    <xf numFmtId="0" fontId="22" fillId="0" borderId="0" xfId="2" applyFont="1" applyFill="1" applyBorder="1" applyAlignment="1" applyProtection="1">
      <protection hidden="1"/>
    </xf>
    <xf numFmtId="49" fontId="22" fillId="0" borderId="0" xfId="2" applyNumberFormat="1" applyFont="1" applyFill="1" applyBorder="1" applyAlignment="1" applyProtection="1">
      <alignment vertical="top" wrapText="1"/>
      <protection locked="0"/>
    </xf>
    <xf numFmtId="0" fontId="23" fillId="0" borderId="0" xfId="0" applyFont="1" applyFill="1" applyBorder="1"/>
    <xf numFmtId="0" fontId="23" fillId="0" borderId="0" xfId="0" applyFont="1" applyFill="1"/>
    <xf numFmtId="0" fontId="23" fillId="0" borderId="0" xfId="0" applyFont="1" applyFill="1" applyAlignment="1">
      <alignment horizontal="right"/>
    </xf>
    <xf numFmtId="49" fontId="15" fillId="2" borderId="0" xfId="2" applyNumberFormat="1" applyFont="1" applyFill="1" applyBorder="1" applyAlignment="1" applyProtection="1">
      <alignment vertical="top" wrapText="1"/>
      <protection locked="0"/>
    </xf>
    <xf numFmtId="49" fontId="15" fillId="0" borderId="0" xfId="2" applyNumberFormat="1" applyFont="1" applyFill="1" applyBorder="1" applyAlignment="1" applyProtection="1">
      <alignment vertical="top" wrapText="1"/>
      <protection locked="0"/>
    </xf>
    <xf numFmtId="49" fontId="17" fillId="2" borderId="0" xfId="2" applyNumberFormat="1" applyFont="1" applyFill="1" applyBorder="1" applyAlignment="1" applyProtection="1">
      <alignment horizontal="left" vertical="top"/>
      <protection locked="0"/>
    </xf>
    <xf numFmtId="0" fontId="20" fillId="0" borderId="0" xfId="0" applyFont="1" applyAlignment="1">
      <alignment horizontal="right" vertical="top"/>
    </xf>
    <xf numFmtId="9" fontId="20" fillId="0" borderId="0" xfId="0" applyNumberFormat="1" applyFont="1" applyAlignment="1">
      <alignment horizontal="center" vertical="top"/>
    </xf>
    <xf numFmtId="9" fontId="16" fillId="0" borderId="1" xfId="0" applyNumberFormat="1" applyFont="1" applyBorder="1" applyAlignment="1">
      <alignment horizontal="center" vertical="top"/>
    </xf>
    <xf numFmtId="9" fontId="16" fillId="0" borderId="1" xfId="1" applyFont="1" applyBorder="1" applyAlignment="1">
      <alignment vertical="top"/>
    </xf>
    <xf numFmtId="9" fontId="16" fillId="0" borderId="1" xfId="0" applyNumberFormat="1" applyFont="1" applyBorder="1" applyAlignment="1">
      <alignment horizontal="center" vertical="center"/>
    </xf>
    <xf numFmtId="0" fontId="16" fillId="2" borderId="0" xfId="0" applyFont="1" applyFill="1" applyAlignment="1">
      <alignment vertical="top" wrapText="1"/>
    </xf>
    <xf numFmtId="165" fontId="16" fillId="0" borderId="0" xfId="0" applyNumberFormat="1" applyFont="1" applyAlignment="1">
      <alignment vertical="top"/>
    </xf>
    <xf numFmtId="165" fontId="16" fillId="2" borderId="0" xfId="0" applyNumberFormat="1" applyFont="1" applyFill="1" applyBorder="1" applyAlignment="1">
      <alignment vertical="top"/>
    </xf>
    <xf numFmtId="43" fontId="17" fillId="2" borderId="5" xfId="6" applyFont="1" applyFill="1" applyBorder="1" applyAlignment="1" applyProtection="1">
      <alignment horizontal="right" vertical="top"/>
      <protection hidden="1"/>
    </xf>
    <xf numFmtId="2" fontId="17" fillId="0" borderId="1" xfId="2" applyNumberFormat="1" applyFont="1" applyFill="1" applyBorder="1" applyAlignment="1" applyProtection="1">
      <alignment vertical="top" wrapText="1"/>
      <protection hidden="1"/>
    </xf>
    <xf numFmtId="2" fontId="17" fillId="2" borderId="1" xfId="2" applyNumberFormat="1" applyFont="1" applyFill="1" applyBorder="1" applyAlignment="1" applyProtection="1">
      <alignment horizontal="left" vertical="top"/>
      <protection hidden="1"/>
    </xf>
    <xf numFmtId="2" fontId="17" fillId="2" borderId="1" xfId="2" applyNumberFormat="1" applyFont="1" applyFill="1" applyBorder="1" applyAlignment="1" applyProtection="1">
      <alignment horizontal="left" vertical="top" wrapText="1"/>
      <protection hidden="1"/>
    </xf>
    <xf numFmtId="2" fontId="17" fillId="2" borderId="1" xfId="2" applyNumberFormat="1" applyFont="1" applyFill="1" applyBorder="1" applyAlignment="1" applyProtection="1">
      <alignment vertical="top" wrapText="1"/>
      <protection hidden="1"/>
    </xf>
    <xf numFmtId="2" fontId="17" fillId="2" borderId="4" xfId="2" applyNumberFormat="1" applyFont="1" applyFill="1" applyBorder="1" applyAlignment="1" applyProtection="1">
      <alignment vertical="top" wrapText="1"/>
      <protection hidden="1"/>
    </xf>
    <xf numFmtId="0" fontId="16" fillId="0" borderId="2" xfId="0" applyFont="1" applyFill="1" applyBorder="1" applyAlignment="1">
      <alignment vertical="top"/>
    </xf>
    <xf numFmtId="10" fontId="17" fillId="0" borderId="2" xfId="1" applyNumberFormat="1" applyFont="1" applyFill="1" applyBorder="1" applyAlignment="1" applyProtection="1">
      <alignment vertical="top"/>
      <protection hidden="1"/>
    </xf>
    <xf numFmtId="0" fontId="36" fillId="0" borderId="0" xfId="0" applyFont="1"/>
    <xf numFmtId="0" fontId="13" fillId="2" borderId="4" xfId="2" applyFont="1" applyFill="1" applyBorder="1" applyAlignment="1" applyProtection="1">
      <alignment vertical="top"/>
      <protection hidden="1"/>
    </xf>
    <xf numFmtId="0" fontId="13" fillId="2" borderId="6" xfId="2" applyFont="1" applyFill="1" applyBorder="1" applyAlignment="1" applyProtection="1">
      <alignment vertical="top"/>
      <protection hidden="1"/>
    </xf>
    <xf numFmtId="0" fontId="13" fillId="2" borderId="5" xfId="2" applyFont="1" applyFill="1" applyBorder="1" applyAlignment="1" applyProtection="1">
      <alignment vertical="top"/>
      <protection hidden="1"/>
    </xf>
    <xf numFmtId="0" fontId="15" fillId="2" borderId="4" xfId="2" applyFont="1" applyFill="1" applyBorder="1" applyAlignment="1" applyProtection="1">
      <alignment vertical="top"/>
      <protection hidden="1"/>
    </xf>
    <xf numFmtId="0" fontId="15" fillId="2" borderId="6" xfId="2" applyFont="1" applyFill="1" applyBorder="1" applyAlignment="1" applyProtection="1">
      <alignment vertical="top"/>
      <protection hidden="1"/>
    </xf>
    <xf numFmtId="0" fontId="15" fillId="2" borderId="5" xfId="2" applyFont="1" applyFill="1" applyBorder="1" applyAlignment="1" applyProtection="1">
      <alignment vertical="top"/>
      <protection hidden="1"/>
    </xf>
    <xf numFmtId="49" fontId="15" fillId="2" borderId="2" xfId="2" applyNumberFormat="1" applyFont="1" applyFill="1" applyBorder="1" applyAlignment="1" applyProtection="1">
      <alignment vertical="top"/>
      <protection hidden="1"/>
    </xf>
    <xf numFmtId="0" fontId="35" fillId="2" borderId="0" xfId="2" applyFont="1" applyFill="1" applyBorder="1" applyAlignment="1" applyProtection="1">
      <alignment textRotation="90" wrapText="1"/>
      <protection hidden="1"/>
    </xf>
    <xf numFmtId="43" fontId="17" fillId="2" borderId="1" xfId="6" applyFont="1" applyFill="1" applyBorder="1" applyAlignment="1" applyProtection="1">
      <alignment vertical="top"/>
      <protection hidden="1"/>
    </xf>
    <xf numFmtId="43" fontId="17" fillId="2" borderId="3" xfId="6" applyFont="1" applyFill="1" applyBorder="1" applyAlignment="1" applyProtection="1">
      <alignment vertical="top"/>
      <protection hidden="1"/>
    </xf>
    <xf numFmtId="0" fontId="17" fillId="3" borderId="1" xfId="2" applyFont="1" applyFill="1" applyBorder="1" applyAlignment="1" applyProtection="1">
      <alignment vertical="top" wrapText="1"/>
      <protection hidden="1"/>
    </xf>
    <xf numFmtId="9" fontId="17" fillId="2" borderId="1" xfId="1" applyFont="1" applyFill="1" applyBorder="1" applyAlignment="1" applyProtection="1">
      <alignment vertical="top"/>
      <protection hidden="1"/>
    </xf>
    <xf numFmtId="43" fontId="17" fillId="2" borderId="2" xfId="6" applyFont="1" applyFill="1" applyBorder="1" applyAlignment="1" applyProtection="1">
      <alignment vertical="top"/>
      <protection hidden="1"/>
    </xf>
    <xf numFmtId="43" fontId="15" fillId="2" borderId="3" xfId="6" applyFont="1" applyFill="1" applyBorder="1" applyAlignment="1" applyProtection="1">
      <alignment vertical="top"/>
      <protection hidden="1"/>
    </xf>
    <xf numFmtId="9" fontId="17" fillId="2" borderId="2" xfId="1" applyFont="1" applyFill="1" applyBorder="1" applyAlignment="1" applyProtection="1">
      <alignment vertical="top"/>
      <protection hidden="1"/>
    </xf>
    <xf numFmtId="43" fontId="15" fillId="2" borderId="2" xfId="6" applyFont="1" applyFill="1" applyBorder="1" applyAlignment="1" applyProtection="1">
      <alignment vertical="top"/>
      <protection hidden="1"/>
    </xf>
    <xf numFmtId="49" fontId="17" fillId="2" borderId="0" xfId="2" applyNumberFormat="1" applyFont="1" applyFill="1" applyBorder="1" applyAlignment="1" applyProtection="1">
      <alignment horizontal="left" vertical="top"/>
      <protection hidden="1"/>
    </xf>
    <xf numFmtId="0" fontId="18" fillId="0" borderId="0" xfId="0" applyFont="1" applyBorder="1" applyAlignment="1">
      <alignment horizontal="left" vertical="top"/>
    </xf>
    <xf numFmtId="0" fontId="15" fillId="2" borderId="0" xfId="0" applyFont="1" applyFill="1" applyBorder="1" applyAlignment="1" applyProtection="1">
      <alignment horizontal="left" vertical="top"/>
      <protection hidden="1"/>
    </xf>
    <xf numFmtId="49" fontId="17" fillId="2" borderId="0" xfId="2" applyNumberFormat="1" applyFont="1" applyFill="1" applyBorder="1" applyAlignment="1" applyProtection="1">
      <alignment horizontal="center" vertical="top" wrapText="1"/>
      <protection locked="0"/>
    </xf>
    <xf numFmtId="10" fontId="17" fillId="8" borderId="4" xfId="1" applyNumberFormat="1" applyFont="1" applyFill="1" applyBorder="1" applyAlignment="1" applyProtection="1">
      <alignment horizontal="right" vertical="top"/>
      <protection hidden="1"/>
    </xf>
    <xf numFmtId="10" fontId="17" fillId="8" borderId="6" xfId="1" applyNumberFormat="1" applyFont="1" applyFill="1" applyBorder="1" applyAlignment="1" applyProtection="1">
      <alignment vertical="top"/>
      <protection hidden="1"/>
    </xf>
    <xf numFmtId="0" fontId="18" fillId="8" borderId="5" xfId="0" applyFont="1" applyFill="1" applyBorder="1" applyAlignment="1">
      <alignment vertical="top"/>
    </xf>
    <xf numFmtId="43" fontId="17" fillId="2" borderId="10" xfId="6" applyFont="1" applyFill="1" applyBorder="1" applyAlignment="1" applyProtection="1">
      <alignment vertical="top"/>
      <protection hidden="1"/>
    </xf>
    <xf numFmtId="165" fontId="17" fillId="3" borderId="1" xfId="2" applyNumberFormat="1" applyFont="1" applyFill="1" applyBorder="1" applyAlignment="1" applyProtection="1">
      <alignment vertical="top"/>
      <protection hidden="1"/>
    </xf>
    <xf numFmtId="165" fontId="17" fillId="3" borderId="3" xfId="2" applyNumberFormat="1" applyFont="1" applyFill="1" applyBorder="1" applyAlignment="1" applyProtection="1">
      <alignment vertical="top"/>
      <protection hidden="1"/>
    </xf>
    <xf numFmtId="165" fontId="17" fillId="3" borderId="2" xfId="2" applyNumberFormat="1" applyFont="1" applyFill="1" applyBorder="1" applyAlignment="1" applyProtection="1">
      <alignment vertical="top"/>
      <protection hidden="1"/>
    </xf>
    <xf numFmtId="43" fontId="15" fillId="3" borderId="1" xfId="6" applyFont="1" applyFill="1" applyBorder="1" applyAlignment="1" applyProtection="1">
      <alignment horizontal="right" vertical="top"/>
      <protection hidden="1"/>
    </xf>
    <xf numFmtId="43" fontId="15" fillId="3" borderId="1" xfId="6" applyFont="1" applyFill="1" applyBorder="1" applyAlignment="1" applyProtection="1">
      <alignment horizontal="left" vertical="top"/>
      <protection hidden="1"/>
    </xf>
    <xf numFmtId="43" fontId="17" fillId="3" borderId="1" xfId="6" applyFont="1" applyFill="1" applyBorder="1" applyAlignment="1" applyProtection="1">
      <alignment horizontal="center" vertical="top" wrapText="1"/>
      <protection locked="0"/>
    </xf>
    <xf numFmtId="43" fontId="15" fillId="3" borderId="3" xfId="6" applyFont="1" applyFill="1" applyBorder="1" applyAlignment="1" applyProtection="1">
      <alignment horizontal="right" vertical="top"/>
      <protection hidden="1"/>
    </xf>
    <xf numFmtId="164" fontId="16" fillId="3" borderId="1" xfId="1" applyNumberFormat="1" applyFont="1" applyFill="1" applyBorder="1" applyAlignment="1" applyProtection="1">
      <alignment vertical="top"/>
      <protection hidden="1"/>
    </xf>
    <xf numFmtId="0" fontId="38" fillId="0" borderId="0" xfId="0" applyFont="1"/>
    <xf numFmtId="43" fontId="11" fillId="9" borderId="3" xfId="6" applyFont="1" applyFill="1" applyBorder="1" applyAlignment="1" applyProtection="1">
      <alignment horizontal="right" vertical="top" wrapText="1"/>
      <protection hidden="1"/>
    </xf>
    <xf numFmtId="0" fontId="37" fillId="2" borderId="0" xfId="2" applyFont="1" applyFill="1" applyBorder="1" applyAlignment="1" applyProtection="1">
      <alignment vertical="top" wrapText="1"/>
      <protection hidden="1"/>
    </xf>
    <xf numFmtId="43" fontId="17" fillId="0" borderId="0" xfId="6" applyFont="1" applyFill="1" applyBorder="1" applyAlignment="1" applyProtection="1">
      <alignment vertical="top"/>
      <protection hidden="1"/>
    </xf>
    <xf numFmtId="49" fontId="40" fillId="0" borderId="0" xfId="0" applyNumberFormat="1" applyFont="1" applyFill="1" applyBorder="1" applyAlignment="1" applyProtection="1">
      <alignment vertical="top"/>
      <protection hidden="1"/>
    </xf>
    <xf numFmtId="0" fontId="41" fillId="10" borderId="13" xfId="0" applyFont="1" applyFill="1" applyBorder="1" applyAlignment="1">
      <alignment horizontal="center" vertical="top" wrapText="1"/>
    </xf>
    <xf numFmtId="0" fontId="41" fillId="11" borderId="13" xfId="0" applyFont="1" applyFill="1" applyBorder="1" applyAlignment="1">
      <alignment horizontal="center" vertical="top" wrapText="1"/>
    </xf>
    <xf numFmtId="165" fontId="34" fillId="0" borderId="1" xfId="0" applyNumberFormat="1" applyFont="1" applyBorder="1" applyProtection="1"/>
    <xf numFmtId="165" fontId="34" fillId="0" borderId="1" xfId="0" applyNumberFormat="1" applyFont="1" applyBorder="1" applyAlignment="1" applyProtection="1">
      <alignment horizontal="right"/>
    </xf>
    <xf numFmtId="165" fontId="42" fillId="2" borderId="1" xfId="7" applyFont="1" applyFill="1" applyBorder="1" applyAlignment="1" applyProtection="1">
      <alignment horizontal="right" vertical="top" wrapText="1"/>
    </xf>
    <xf numFmtId="165" fontId="42" fillId="0" borderId="1" xfId="7" applyFont="1" applyBorder="1" applyAlignment="1">
      <alignment horizontal="right"/>
    </xf>
    <xf numFmtId="165" fontId="34" fillId="2" borderId="1" xfId="2" applyNumberFormat="1" applyFont="1" applyFill="1" applyBorder="1" applyAlignment="1" applyProtection="1">
      <protection hidden="1"/>
    </xf>
    <xf numFmtId="164" fontId="16" fillId="3" borderId="1" xfId="0" applyNumberFormat="1" applyFont="1" applyFill="1" applyBorder="1" applyAlignment="1" applyProtection="1">
      <alignment vertical="top"/>
      <protection hidden="1"/>
    </xf>
    <xf numFmtId="43" fontId="19" fillId="3" borderId="1" xfId="6" applyFont="1" applyFill="1" applyBorder="1" applyAlignment="1" applyProtection="1">
      <alignment vertical="top"/>
      <protection hidden="1"/>
    </xf>
    <xf numFmtId="43" fontId="20" fillId="2" borderId="3" xfId="6" applyFont="1" applyFill="1" applyBorder="1" applyAlignment="1" applyProtection="1">
      <alignment horizontal="right" vertical="top"/>
      <protection hidden="1"/>
    </xf>
    <xf numFmtId="43" fontId="19" fillId="5" borderId="1" xfId="6" applyFont="1" applyFill="1" applyBorder="1" applyAlignment="1" applyProtection="1">
      <alignment horizontal="right" vertical="top"/>
      <protection hidden="1"/>
    </xf>
    <xf numFmtId="2" fontId="17" fillId="0" borderId="2" xfId="2" applyNumberFormat="1" applyFont="1" applyFill="1" applyBorder="1" applyAlignment="1" applyProtection="1">
      <alignment vertical="top" wrapText="1"/>
      <protection hidden="1"/>
    </xf>
    <xf numFmtId="0" fontId="18" fillId="0" borderId="1" xfId="0" applyFont="1" applyBorder="1" applyAlignment="1">
      <alignment horizontal="left" vertical="top"/>
    </xf>
    <xf numFmtId="0" fontId="15" fillId="2" borderId="0" xfId="2" applyFont="1" applyFill="1" applyBorder="1" applyAlignment="1" applyProtection="1">
      <alignment vertical="top" wrapText="1"/>
      <protection hidden="1"/>
    </xf>
    <xf numFmtId="0" fontId="16" fillId="2" borderId="0" xfId="0" applyFont="1" applyFill="1" applyBorder="1" applyAlignment="1" applyProtection="1">
      <alignment horizontal="right" vertical="top"/>
      <protection hidden="1"/>
    </xf>
    <xf numFmtId="43" fontId="17" fillId="0" borderId="7" xfId="6" applyFont="1" applyFill="1" applyBorder="1" applyAlignment="1" applyProtection="1">
      <alignment vertical="top"/>
      <protection hidden="1"/>
    </xf>
    <xf numFmtId="43" fontId="17" fillId="0" borderId="14" xfId="6" applyFont="1" applyFill="1" applyBorder="1" applyAlignment="1" applyProtection="1">
      <alignment vertical="top"/>
      <protection hidden="1"/>
    </xf>
    <xf numFmtId="2" fontId="15" fillId="4" borderId="1" xfId="2" applyNumberFormat="1" applyFont="1" applyFill="1" applyBorder="1" applyAlignment="1" applyProtection="1">
      <alignment horizontal="right" vertical="top"/>
      <protection hidden="1"/>
    </xf>
    <xf numFmtId="165" fontId="18" fillId="0" borderId="1" xfId="0" applyNumberFormat="1" applyFont="1" applyBorder="1" applyAlignment="1">
      <alignment vertical="top"/>
    </xf>
    <xf numFmtId="0" fontId="15" fillId="2" borderId="11" xfId="2" applyFont="1" applyFill="1" applyBorder="1" applyAlignment="1" applyProtection="1">
      <alignment vertical="top"/>
      <protection hidden="1"/>
    </xf>
    <xf numFmtId="0" fontId="15" fillId="0" borderId="11" xfId="2" applyFont="1" applyFill="1" applyBorder="1" applyAlignment="1" applyProtection="1">
      <alignment vertical="top"/>
      <protection hidden="1"/>
    </xf>
    <xf numFmtId="165" fontId="18" fillId="2" borderId="1" xfId="0" applyNumberFormat="1" applyFont="1" applyFill="1" applyBorder="1" applyAlignment="1">
      <alignment horizontal="center" vertical="top" wrapText="1"/>
    </xf>
    <xf numFmtId="165" fontId="20" fillId="2" borderId="1" xfId="0" applyNumberFormat="1" applyFont="1" applyFill="1" applyBorder="1" applyAlignment="1">
      <alignment horizontal="center" vertical="top" wrapText="1"/>
    </xf>
    <xf numFmtId="43" fontId="20" fillId="5" borderId="1" xfId="6" applyFont="1" applyFill="1" applyBorder="1" applyAlignment="1" applyProtection="1">
      <alignment horizontal="right" vertical="top"/>
      <protection hidden="1"/>
    </xf>
    <xf numFmtId="49" fontId="19" fillId="2" borderId="1" xfId="2" applyNumberFormat="1" applyFont="1" applyFill="1" applyBorder="1" applyAlignment="1" applyProtection="1">
      <alignment horizontal="center" vertical="top" wrapText="1"/>
      <protection locked="0"/>
    </xf>
    <xf numFmtId="165" fontId="20" fillId="4" borderId="1" xfId="0" applyNumberFormat="1" applyFont="1" applyFill="1" applyBorder="1" applyAlignment="1">
      <alignment horizontal="center" vertical="top" wrapText="1"/>
    </xf>
    <xf numFmtId="43" fontId="20" fillId="0" borderId="1" xfId="6" applyFont="1" applyBorder="1" applyAlignment="1">
      <alignment vertical="top"/>
    </xf>
    <xf numFmtId="43" fontId="15" fillId="3" borderId="1" xfId="6" applyFont="1" applyFill="1" applyBorder="1" applyAlignment="1" applyProtection="1">
      <alignment vertical="top"/>
      <protection hidden="1"/>
    </xf>
    <xf numFmtId="43" fontId="20" fillId="0" borderId="1" xfId="6" applyFont="1" applyFill="1" applyBorder="1" applyAlignment="1" applyProtection="1">
      <alignment vertical="top"/>
      <protection hidden="1"/>
    </xf>
    <xf numFmtId="43" fontId="19" fillId="2" borderId="1" xfId="6" applyFont="1" applyFill="1" applyBorder="1" applyAlignment="1" applyProtection="1">
      <alignment horizontal="right" vertical="top"/>
      <protection hidden="1"/>
    </xf>
    <xf numFmtId="0" fontId="27" fillId="2" borderId="5" xfId="2" applyFont="1" applyFill="1" applyBorder="1" applyAlignment="1" applyProtection="1">
      <protection hidden="1"/>
    </xf>
    <xf numFmtId="0" fontId="36" fillId="0" borderId="0" xfId="0" applyFont="1" applyAlignment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  <protection hidden="1"/>
    </xf>
    <xf numFmtId="49" fontId="16" fillId="2" borderId="1" xfId="0" applyNumberFormat="1" applyFont="1" applyFill="1" applyBorder="1" applyAlignment="1" applyProtection="1">
      <alignment horizontal="left" vertical="top"/>
      <protection hidden="1"/>
    </xf>
    <xf numFmtId="49" fontId="15" fillId="2" borderId="1" xfId="2" applyNumberFormat="1" applyFont="1" applyFill="1" applyBorder="1" applyAlignment="1" applyProtection="1">
      <alignment horizontal="left" vertical="top" wrapText="1"/>
      <protection hidden="1"/>
    </xf>
    <xf numFmtId="49" fontId="15" fillId="5" borderId="1" xfId="2" applyNumberFormat="1" applyFont="1" applyFill="1" applyBorder="1" applyAlignment="1" applyProtection="1">
      <alignment horizontal="left" vertical="top"/>
      <protection hidden="1"/>
    </xf>
    <xf numFmtId="0" fontId="16" fillId="5" borderId="1" xfId="0" applyFont="1" applyFill="1" applyBorder="1" applyAlignment="1">
      <alignment horizontal="left" vertical="top"/>
    </xf>
    <xf numFmtId="2" fontId="15" fillId="0" borderId="1" xfId="2" applyNumberFormat="1" applyFont="1" applyFill="1" applyBorder="1" applyAlignment="1" applyProtection="1">
      <alignment horizontal="left" vertical="top" wrapText="1"/>
      <protection hidden="1"/>
    </xf>
    <xf numFmtId="49" fontId="15" fillId="2" borderId="2" xfId="2" applyNumberFormat="1" applyFont="1" applyFill="1" applyBorder="1" applyAlignment="1" applyProtection="1">
      <alignment horizontal="left" vertical="top" wrapText="1"/>
      <protection hidden="1"/>
    </xf>
    <xf numFmtId="0" fontId="35" fillId="2" borderId="12" xfId="2" applyFont="1" applyFill="1" applyBorder="1" applyAlignment="1" applyProtection="1">
      <alignment horizontal="center" textRotation="90" wrapText="1"/>
      <protection hidden="1"/>
    </xf>
    <xf numFmtId="2" fontId="19" fillId="0" borderId="11" xfId="2" applyNumberFormat="1" applyFont="1" applyFill="1" applyBorder="1" applyAlignment="1" applyProtection="1">
      <alignment horizontal="left" vertical="top"/>
      <protection hidden="1"/>
    </xf>
    <xf numFmtId="2" fontId="19" fillId="0" borderId="0" xfId="2" applyNumberFormat="1" applyFont="1" applyFill="1" applyBorder="1" applyAlignment="1" applyProtection="1">
      <alignment horizontal="left" vertical="top"/>
      <protection hidden="1"/>
    </xf>
    <xf numFmtId="2" fontId="19" fillId="0" borderId="12" xfId="2" applyNumberFormat="1" applyFont="1" applyFill="1" applyBorder="1" applyAlignment="1" applyProtection="1">
      <alignment horizontal="left" vertical="top"/>
      <protection hidden="1"/>
    </xf>
    <xf numFmtId="0" fontId="3" fillId="2" borderId="0" xfId="2" applyFont="1" applyFill="1" applyBorder="1" applyAlignment="1" applyProtection="1">
      <alignment horizontal="center" vertical="top"/>
      <protection hidden="1"/>
    </xf>
    <xf numFmtId="49" fontId="18" fillId="2" borderId="1" xfId="0" applyNumberFormat="1" applyFont="1" applyFill="1" applyBorder="1" applyAlignment="1" applyProtection="1">
      <alignment horizontal="left" vertical="top" wrapText="1"/>
      <protection hidden="1"/>
    </xf>
    <xf numFmtId="49" fontId="17" fillId="5" borderId="1" xfId="2" applyNumberFormat="1" applyFont="1" applyFill="1" applyBorder="1" applyAlignment="1" applyProtection="1">
      <alignment horizontal="left" vertical="top"/>
      <protection hidden="1"/>
    </xf>
    <xf numFmtId="0" fontId="18" fillId="5" borderId="1" xfId="0" applyFont="1" applyFill="1" applyBorder="1" applyAlignment="1">
      <alignment horizontal="left" vertical="top"/>
    </xf>
    <xf numFmtId="49" fontId="17" fillId="3" borderId="1" xfId="2" applyNumberFormat="1" applyFont="1" applyFill="1" applyBorder="1" applyAlignment="1" applyProtection="1">
      <alignment horizontal="left" vertical="top"/>
      <protection hidden="1"/>
    </xf>
    <xf numFmtId="0" fontId="18" fillId="3" borderId="1" xfId="0" applyFont="1" applyFill="1" applyBorder="1" applyAlignment="1">
      <alignment horizontal="left" vertical="top"/>
    </xf>
    <xf numFmtId="49" fontId="17" fillId="2" borderId="1" xfId="2" applyNumberFormat="1" applyFont="1" applyFill="1" applyBorder="1" applyAlignment="1" applyProtection="1">
      <alignment horizontal="left" vertical="top"/>
      <protection hidden="1"/>
    </xf>
    <xf numFmtId="0" fontId="18" fillId="0" borderId="1" xfId="0" applyFont="1" applyBorder="1" applyAlignment="1">
      <alignment horizontal="left" vertical="top"/>
    </xf>
    <xf numFmtId="49" fontId="17" fillId="2" borderId="4" xfId="2" applyNumberFormat="1" applyFont="1" applyFill="1" applyBorder="1" applyAlignment="1" applyProtection="1">
      <alignment horizontal="left" vertical="top"/>
      <protection hidden="1"/>
    </xf>
    <xf numFmtId="49" fontId="17" fillId="2" borderId="5" xfId="2" applyNumberFormat="1" applyFont="1" applyFill="1" applyBorder="1" applyAlignment="1" applyProtection="1">
      <alignment horizontal="left" vertical="top"/>
      <protection hidden="1"/>
    </xf>
    <xf numFmtId="49" fontId="17" fillId="2" borderId="4" xfId="2" applyNumberFormat="1" applyFont="1" applyFill="1" applyBorder="1" applyAlignment="1" applyProtection="1">
      <alignment horizontal="left" vertical="top" wrapText="1"/>
      <protection hidden="1"/>
    </xf>
    <xf numFmtId="49" fontId="17" fillId="2" borderId="6" xfId="2" applyNumberFormat="1" applyFont="1" applyFill="1" applyBorder="1" applyAlignment="1" applyProtection="1">
      <alignment horizontal="left" vertical="top" wrapText="1"/>
      <protection hidden="1"/>
    </xf>
    <xf numFmtId="49" fontId="17" fillId="2" borderId="5" xfId="2" applyNumberFormat="1" applyFont="1" applyFill="1" applyBorder="1" applyAlignment="1" applyProtection="1">
      <alignment horizontal="left" vertical="top" wrapText="1"/>
      <protection hidden="1"/>
    </xf>
    <xf numFmtId="0" fontId="15" fillId="2" borderId="4" xfId="0" applyFont="1" applyFill="1" applyBorder="1" applyAlignment="1" applyProtection="1">
      <alignment horizontal="center" vertical="top"/>
      <protection hidden="1"/>
    </xf>
    <xf numFmtId="0" fontId="15" fillId="2" borderId="5" xfId="0" applyFont="1" applyFill="1" applyBorder="1" applyAlignment="1" applyProtection="1">
      <alignment horizontal="center" vertical="top"/>
      <protection hidden="1"/>
    </xf>
    <xf numFmtId="0" fontId="15" fillId="2" borderId="0" xfId="2" applyFont="1" applyFill="1" applyBorder="1" applyAlignment="1" applyProtection="1">
      <alignment horizontal="right" vertical="top"/>
      <protection hidden="1"/>
    </xf>
    <xf numFmtId="0" fontId="17" fillId="6" borderId="1" xfId="2" applyFont="1" applyFill="1" applyBorder="1" applyAlignment="1" applyProtection="1">
      <alignment vertical="top" wrapText="1"/>
      <protection hidden="1"/>
    </xf>
    <xf numFmtId="0" fontId="18" fillId="6" borderId="1" xfId="0" applyFont="1" applyFill="1" applyBorder="1" applyAlignment="1">
      <alignment vertical="top" wrapText="1"/>
    </xf>
    <xf numFmtId="49" fontId="13" fillId="2" borderId="4" xfId="2" applyNumberFormat="1" applyFont="1" applyFill="1" applyBorder="1" applyAlignment="1" applyProtection="1">
      <alignment horizontal="left" vertical="top" wrapText="1"/>
      <protection hidden="1"/>
    </xf>
    <xf numFmtId="49" fontId="13" fillId="2" borderId="6" xfId="2" applyNumberFormat="1" applyFont="1" applyFill="1" applyBorder="1" applyAlignment="1" applyProtection="1">
      <alignment horizontal="left" vertical="top" wrapText="1"/>
      <protection hidden="1"/>
    </xf>
    <xf numFmtId="49" fontId="13" fillId="2" borderId="5" xfId="2" applyNumberFormat="1" applyFont="1" applyFill="1" applyBorder="1" applyAlignment="1" applyProtection="1">
      <alignment horizontal="left" vertical="top" wrapText="1"/>
      <protection hidden="1"/>
    </xf>
    <xf numFmtId="2" fontId="15" fillId="3" borderId="1" xfId="2" applyNumberFormat="1" applyFont="1" applyFill="1" applyBorder="1" applyAlignment="1" applyProtection="1">
      <alignment vertical="top"/>
      <protection hidden="1"/>
    </xf>
    <xf numFmtId="2" fontId="16" fillId="3" borderId="1" xfId="0" applyNumberFormat="1" applyFont="1" applyFill="1" applyBorder="1" applyAlignment="1">
      <alignment vertical="top"/>
    </xf>
    <xf numFmtId="49" fontId="17" fillId="6" borderId="1" xfId="2" applyNumberFormat="1" applyFont="1" applyFill="1" applyBorder="1" applyAlignment="1" applyProtection="1">
      <alignment vertical="top"/>
      <protection hidden="1"/>
    </xf>
    <xf numFmtId="0" fontId="18" fillId="6" borderId="1" xfId="0" applyFont="1" applyFill="1" applyBorder="1" applyAlignment="1">
      <alignment vertical="top"/>
    </xf>
    <xf numFmtId="14" fontId="16" fillId="0" borderId="4" xfId="0" applyNumberFormat="1" applyFont="1" applyBorder="1" applyAlignment="1">
      <alignment horizontal="left" vertical="top"/>
    </xf>
    <xf numFmtId="14" fontId="16" fillId="0" borderId="6" xfId="0" applyNumberFormat="1" applyFont="1" applyBorder="1" applyAlignment="1">
      <alignment horizontal="left" vertical="top"/>
    </xf>
    <xf numFmtId="14" fontId="16" fillId="0" borderId="5" xfId="0" applyNumberFormat="1" applyFont="1" applyBorder="1" applyAlignment="1">
      <alignment horizontal="left" vertical="top"/>
    </xf>
    <xf numFmtId="0" fontId="24" fillId="2" borderId="0" xfId="2" applyFont="1" applyFill="1" applyBorder="1" applyAlignment="1" applyProtection="1">
      <alignment horizontal="right" textRotation="90"/>
      <protection hidden="1"/>
    </xf>
    <xf numFmtId="49" fontId="16" fillId="3" borderId="1" xfId="0" applyNumberFormat="1" applyFont="1" applyFill="1" applyBorder="1" applyAlignment="1" applyProtection="1">
      <alignment vertical="top"/>
      <protection hidden="1"/>
    </xf>
    <xf numFmtId="0" fontId="16" fillId="3" borderId="1" xfId="0" applyFont="1" applyFill="1" applyBorder="1" applyAlignment="1">
      <alignment vertical="top"/>
    </xf>
    <xf numFmtId="0" fontId="15" fillId="2" borderId="0" xfId="2" applyFont="1" applyFill="1" applyBorder="1" applyAlignment="1" applyProtection="1">
      <alignment vertical="top" wrapText="1"/>
      <protection hidden="1"/>
    </xf>
    <xf numFmtId="0" fontId="15" fillId="2" borderId="1" xfId="2" applyFont="1" applyFill="1" applyBorder="1" applyAlignment="1" applyProtection="1">
      <alignment horizontal="left" vertical="top"/>
      <protection hidden="1"/>
    </xf>
    <xf numFmtId="49" fontId="13" fillId="2" borderId="8" xfId="2" applyNumberFormat="1" applyFont="1" applyFill="1" applyBorder="1" applyAlignment="1" applyProtection="1">
      <alignment horizontal="left" vertical="top" wrapText="1"/>
      <protection hidden="1"/>
    </xf>
    <xf numFmtId="49" fontId="13" fillId="2" borderId="7" xfId="2" applyNumberFormat="1" applyFont="1" applyFill="1" applyBorder="1" applyAlignment="1" applyProtection="1">
      <alignment horizontal="left" vertical="top" wrapText="1"/>
      <protection hidden="1"/>
    </xf>
    <xf numFmtId="49" fontId="13" fillId="2" borderId="9" xfId="2" applyNumberFormat="1" applyFont="1" applyFill="1" applyBorder="1" applyAlignment="1" applyProtection="1">
      <alignment horizontal="left" vertical="top" wrapText="1"/>
      <protection hidden="1"/>
    </xf>
    <xf numFmtId="0" fontId="32" fillId="0" borderId="1" xfId="0" applyFont="1" applyBorder="1" applyAlignment="1" applyProtection="1">
      <alignment horizontal="left"/>
    </xf>
    <xf numFmtId="0" fontId="0" fillId="7" borderId="8" xfId="0" applyFont="1" applyFill="1" applyBorder="1" applyAlignment="1" applyProtection="1">
      <alignment horizontal="left" vertical="top" wrapText="1"/>
    </xf>
    <xf numFmtId="0" fontId="0" fillId="7" borderId="7" xfId="0" applyFont="1" applyFill="1" applyBorder="1" applyAlignment="1" applyProtection="1">
      <alignment horizontal="left" vertical="top" wrapText="1"/>
    </xf>
    <xf numFmtId="0" fontId="0" fillId="7" borderId="9" xfId="0" applyFont="1" applyFill="1" applyBorder="1" applyAlignment="1" applyProtection="1">
      <alignment horizontal="left" vertical="top" wrapText="1"/>
    </xf>
    <xf numFmtId="0" fontId="32" fillId="0" borderId="1" xfId="0" applyFont="1" applyBorder="1" applyAlignment="1">
      <alignment horizontal="left"/>
    </xf>
    <xf numFmtId="0" fontId="27" fillId="2" borderId="8" xfId="0" applyFont="1" applyFill="1" applyBorder="1" applyAlignment="1" applyProtection="1">
      <alignment horizontal="left" vertical="center" wrapText="1"/>
    </xf>
    <xf numFmtId="0" fontId="27" fillId="2" borderId="7" xfId="0" applyFont="1" applyFill="1" applyBorder="1" applyAlignment="1" applyProtection="1">
      <alignment horizontal="left" vertical="center" wrapText="1"/>
    </xf>
    <xf numFmtId="0" fontId="27" fillId="2" borderId="9" xfId="0" applyFont="1" applyFill="1" applyBorder="1" applyAlignment="1" applyProtection="1">
      <alignment horizontal="left" vertical="center" wrapText="1"/>
    </xf>
    <xf numFmtId="14" fontId="16" fillId="0" borderId="1" xfId="0" applyNumberFormat="1" applyFont="1" applyBorder="1" applyAlignment="1">
      <alignment horizontal="left" vertical="top"/>
    </xf>
    <xf numFmtId="0" fontId="24" fillId="2" borderId="0" xfId="2" applyFont="1" applyFill="1" applyBorder="1" applyAlignment="1" applyProtection="1">
      <alignment horizontal="right" textRotation="90" wrapText="1"/>
      <protection hidden="1"/>
    </xf>
    <xf numFmtId="0" fontId="13" fillId="2" borderId="1" xfId="2" applyFont="1" applyFill="1" applyBorder="1" applyAlignment="1" applyProtection="1">
      <alignment horizontal="left" vertical="top"/>
      <protection hidden="1"/>
    </xf>
  </cellXfs>
  <cellStyles count="8">
    <cellStyle name="Komma" xfId="6" builtinId="3"/>
    <cellStyle name="Komma 2" xfId="7" xr:uid="{00000000-0005-0000-0000-000001000000}"/>
    <cellStyle name="Prozent" xfId="1" builtinId="5"/>
    <cellStyle name="Standard" xfId="0" builtinId="0"/>
    <cellStyle name="Standard 2" xfId="4" xr:uid="{00000000-0005-0000-0000-000004000000}"/>
    <cellStyle name="Standard 3" xfId="3" xr:uid="{00000000-0005-0000-0000-000005000000}"/>
    <cellStyle name="Standard_KfW1" xfId="2" xr:uid="{00000000-0005-0000-0000-000006000000}"/>
    <cellStyle name="Standard_KfW2" xfId="5" xr:uid="{00000000-0005-0000-0000-000007000000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258537</xdr:colOff>
      <xdr:row>29</xdr:row>
      <xdr:rowOff>101867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C84CF18-2660-90C7-EDF1-0238EAEFB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930" y="217714"/>
          <a:ext cx="7232196" cy="4728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1"/>
  <sheetViews>
    <sheetView tabSelected="1" zoomScale="140" zoomScaleNormal="140" workbookViewId="0">
      <selection activeCell="D33" sqref="D33"/>
    </sheetView>
  </sheetViews>
  <sheetFormatPr baseColWidth="10" defaultRowHeight="12.75" x14ac:dyDescent="0.2"/>
  <cols>
    <col min="1" max="1" width="3.7109375" customWidth="1"/>
    <col min="3" max="3" width="1.7109375" customWidth="1"/>
  </cols>
  <sheetData>
    <row r="1" spans="4:11" ht="17.45" customHeight="1" x14ac:dyDescent="0.2">
      <c r="D1" s="285"/>
      <c r="E1" s="285"/>
      <c r="F1" s="285"/>
      <c r="G1" s="285"/>
      <c r="H1" s="285"/>
      <c r="I1" s="285"/>
    </row>
    <row r="2" spans="4:11" ht="17.45" customHeight="1" x14ac:dyDescent="0.25">
      <c r="K2" s="249" t="s">
        <v>160</v>
      </c>
    </row>
    <row r="31" spans="2:2" ht="15" x14ac:dyDescent="0.3">
      <c r="B31" s="216"/>
    </row>
  </sheetData>
  <mergeCells count="1">
    <mergeCell ref="D1:I1"/>
  </mergeCells>
  <pageMargins left="0.7" right="0.7" top="0.78740157499999996" bottom="0.78740157499999996" header="0.3" footer="0.3"/>
  <pageSetup paperSize="9" scale="91" orientation="portrait" r:id="rId1"/>
  <customProperties>
    <customPr name="layoutContexts" r:id="rId2"/>
    <customPr name="pages" r:id="rId3"/>
    <customPr name="screen" r:id="rId4"/>
  </customPropertie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CM121"/>
  <sheetViews>
    <sheetView topLeftCell="A58" zoomScaleNormal="100" zoomScaleSheetLayoutView="100" workbookViewId="0">
      <selection activeCell="AN4" sqref="AN4"/>
    </sheetView>
  </sheetViews>
  <sheetFormatPr baseColWidth="10" defaultRowHeight="12.75" x14ac:dyDescent="0.2"/>
  <cols>
    <col min="1" max="1" width="1.7109375" customWidth="1"/>
    <col min="2" max="2" width="6.42578125" style="4" customWidth="1"/>
    <col min="3" max="3" width="21.42578125" style="4" customWidth="1"/>
    <col min="4" max="4" width="16.42578125" style="4" customWidth="1"/>
    <col min="5" max="12" width="16.28515625" style="4" hidden="1" customWidth="1"/>
    <col min="13" max="13" width="16.28515625" style="4" customWidth="1"/>
    <col min="14" max="21" width="16.28515625" style="4" hidden="1" customWidth="1"/>
    <col min="22" max="22" width="16.28515625" style="4" customWidth="1"/>
    <col min="23" max="30" width="16.28515625" style="4" hidden="1" customWidth="1"/>
    <col min="31" max="31" width="16.28515625" style="4" customWidth="1"/>
    <col min="32" max="39" width="16.28515625" style="4" hidden="1" customWidth="1"/>
    <col min="40" max="40" width="19" style="4" customWidth="1"/>
    <col min="41" max="48" width="16.28515625" style="4" hidden="1" customWidth="1"/>
    <col min="49" max="49" width="1" style="4" customWidth="1"/>
    <col min="50" max="50" width="13" style="4" customWidth="1"/>
    <col min="51" max="51" width="27.7109375" style="4" customWidth="1"/>
    <col min="52" max="53" width="2.85546875" style="4" customWidth="1"/>
    <col min="54" max="54" width="1.7109375" style="4" customWidth="1"/>
    <col min="55" max="55" width="1.42578125" style="4" customWidth="1"/>
    <col min="56" max="56" width="2.85546875" style="4" customWidth="1"/>
    <col min="57" max="57" width="1.140625" style="4" customWidth="1"/>
    <col min="58" max="58" width="2.5703125" style="4" customWidth="1"/>
    <col min="59" max="59" width="11.28515625" style="1" bestFit="1" customWidth="1"/>
    <col min="60" max="60" width="17.42578125" hidden="1" customWidth="1"/>
    <col min="61" max="61" width="14.28515625" style="2" hidden="1" customWidth="1"/>
    <col min="62" max="70" width="0" style="2" hidden="1" customWidth="1"/>
    <col min="71" max="71" width="4.7109375" style="2" hidden="1" customWidth="1"/>
    <col min="72" max="73" width="0" hidden="1" customWidth="1"/>
    <col min="74" max="74" width="4.7109375" hidden="1" customWidth="1"/>
    <col min="75" max="75" width="0" hidden="1" customWidth="1"/>
    <col min="76" max="76" width="4.7109375" hidden="1" customWidth="1"/>
    <col min="77" max="83" width="0" hidden="1" customWidth="1"/>
    <col min="87" max="87" width="26.7109375" style="124" hidden="1" customWidth="1"/>
    <col min="88" max="88" width="20.5703125" hidden="1" customWidth="1"/>
    <col min="89" max="89" width="14.42578125" hidden="1" customWidth="1"/>
    <col min="90" max="90" width="19.85546875" customWidth="1"/>
  </cols>
  <sheetData>
    <row r="1" spans="2:89" s="47" customFormat="1" ht="18.75" customHeight="1" x14ac:dyDescent="0.3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4"/>
      <c r="BH1" s="45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CI1" s="114"/>
      <c r="CJ1" s="47" t="s">
        <v>49</v>
      </c>
    </row>
    <row r="2" spans="2:89" s="109" customFormat="1" ht="28.5" customHeight="1" x14ac:dyDescent="0.35">
      <c r="B2" s="105" t="s">
        <v>42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6"/>
      <c r="BG2" s="108"/>
      <c r="BH2" s="108"/>
      <c r="CI2" s="115"/>
      <c r="CJ2" s="46" t="s">
        <v>50</v>
      </c>
      <c r="CK2" s="46"/>
    </row>
    <row r="3" spans="2:89" s="31" customFormat="1" ht="9" customHeight="1" x14ac:dyDescent="0.3">
      <c r="B3" s="103"/>
      <c r="C3" s="104"/>
      <c r="M3" s="104"/>
      <c r="N3" s="104"/>
      <c r="O3" s="104"/>
      <c r="P3" s="104"/>
      <c r="Q3" s="104"/>
      <c r="R3" s="104"/>
      <c r="S3" s="104"/>
      <c r="T3" s="104"/>
      <c r="U3" s="104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104"/>
      <c r="BG3" s="30"/>
      <c r="BH3" s="30"/>
      <c r="CI3" s="116"/>
      <c r="CJ3" s="47" t="s">
        <v>51</v>
      </c>
      <c r="CK3" s="47"/>
    </row>
    <row r="4" spans="2:89" s="47" customFormat="1" ht="18.75" customHeight="1" x14ac:dyDescent="0.3">
      <c r="B4" s="325" t="s">
        <v>52</v>
      </c>
      <c r="C4" s="63" t="s">
        <v>43</v>
      </c>
      <c r="M4" s="220" t="s">
        <v>50</v>
      </c>
      <c r="N4" s="221"/>
      <c r="O4" s="221"/>
      <c r="P4" s="221"/>
      <c r="Q4" s="221"/>
      <c r="R4" s="221"/>
      <c r="S4" s="221"/>
      <c r="T4" s="221"/>
      <c r="U4" s="221"/>
      <c r="V4" s="222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4"/>
      <c r="BH4" s="45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CI4" s="114"/>
    </row>
    <row r="5" spans="2:89" s="47" customFormat="1" ht="18.75" customHeight="1" x14ac:dyDescent="0.3">
      <c r="B5" s="325"/>
      <c r="C5" s="63" t="s">
        <v>44</v>
      </c>
      <c r="M5" s="217" t="s">
        <v>123</v>
      </c>
      <c r="N5" s="218"/>
      <c r="O5" s="218"/>
      <c r="P5" s="218"/>
      <c r="Q5" s="218"/>
      <c r="R5" s="218"/>
      <c r="S5" s="218"/>
      <c r="T5" s="218"/>
      <c r="U5" s="218"/>
      <c r="V5" s="219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4"/>
      <c r="BH5" s="45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CI5" s="114"/>
    </row>
    <row r="6" spans="2:89" s="47" customFormat="1" ht="18.600000000000001" customHeight="1" x14ac:dyDescent="0.3">
      <c r="B6" s="325"/>
      <c r="C6" s="63" t="s">
        <v>45</v>
      </c>
      <c r="M6" s="217" t="s">
        <v>126</v>
      </c>
      <c r="N6" s="218"/>
      <c r="O6" s="218"/>
      <c r="P6" s="218"/>
      <c r="Q6" s="218"/>
      <c r="R6" s="218"/>
      <c r="S6" s="218"/>
      <c r="T6" s="218"/>
      <c r="U6" s="218"/>
      <c r="V6" s="219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4"/>
      <c r="BH6" s="45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CI6" s="114"/>
    </row>
    <row r="7" spans="2:89" s="47" customFormat="1" ht="18.75" customHeight="1" x14ac:dyDescent="0.3">
      <c r="B7" s="43"/>
      <c r="C7" s="63" t="s">
        <v>65</v>
      </c>
      <c r="M7" s="322">
        <f ca="1">TODAY()</f>
        <v>46188</v>
      </c>
      <c r="N7" s="323"/>
      <c r="O7" s="323"/>
      <c r="P7" s="323"/>
      <c r="Q7" s="323"/>
      <c r="R7" s="323"/>
      <c r="S7" s="323"/>
      <c r="T7" s="323"/>
      <c r="U7" s="323"/>
      <c r="V7" s="324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4"/>
      <c r="BH7" s="45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CI7" s="114"/>
    </row>
    <row r="8" spans="2:89" s="46" customFormat="1" ht="14.25" x14ac:dyDescent="0.3"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4"/>
      <c r="CI8" s="117"/>
    </row>
    <row r="9" spans="2:89" s="47" customFormat="1" ht="18.75" customHeight="1" x14ac:dyDescent="0.3">
      <c r="B9" s="328" t="s">
        <v>46</v>
      </c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8"/>
      <c r="Q9" s="328"/>
      <c r="R9" s="328"/>
      <c r="S9" s="328"/>
      <c r="T9" s="328"/>
      <c r="U9" s="328"/>
      <c r="V9" s="328"/>
      <c r="W9" s="328"/>
      <c r="X9" s="328"/>
      <c r="Y9" s="328"/>
      <c r="Z9" s="328"/>
      <c r="AA9" s="328"/>
      <c r="AB9" s="328"/>
      <c r="AC9" s="328"/>
      <c r="AD9" s="328"/>
      <c r="AE9" s="328"/>
      <c r="AF9" s="328"/>
      <c r="AG9" s="328"/>
      <c r="AH9" s="328"/>
      <c r="AI9" s="328"/>
      <c r="AJ9" s="328"/>
      <c r="AK9" s="328"/>
      <c r="AL9" s="328"/>
      <c r="AM9" s="328"/>
      <c r="AN9" s="328"/>
      <c r="AO9" s="328"/>
      <c r="AP9" s="328"/>
      <c r="AQ9" s="328"/>
      <c r="AR9" s="328"/>
      <c r="AS9" s="328"/>
      <c r="AT9" s="267"/>
      <c r="AU9" s="267"/>
      <c r="AV9" s="267"/>
      <c r="AW9" s="50"/>
      <c r="AX9" s="50"/>
      <c r="AY9" s="50"/>
      <c r="AZ9" s="50"/>
      <c r="BA9" s="50"/>
      <c r="BB9" s="50"/>
      <c r="BC9" s="50"/>
      <c r="BD9" s="50"/>
      <c r="BE9" s="50"/>
      <c r="BF9" s="51"/>
      <c r="BG9" s="44"/>
      <c r="BH9" s="45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CI9" s="114"/>
    </row>
    <row r="10" spans="2:89" s="47" customFormat="1" ht="38.25" customHeight="1" x14ac:dyDescent="0.3"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8"/>
      <c r="Y10" s="328"/>
      <c r="Z10" s="328"/>
      <c r="AA10" s="328"/>
      <c r="AB10" s="328"/>
      <c r="AC10" s="328"/>
      <c r="AD10" s="328"/>
      <c r="AE10" s="328"/>
      <c r="AF10" s="328"/>
      <c r="AG10" s="328"/>
      <c r="AH10" s="328"/>
      <c r="AI10" s="328"/>
      <c r="AJ10" s="328"/>
      <c r="AK10" s="328"/>
      <c r="AL10" s="328"/>
      <c r="AM10" s="328"/>
      <c r="AN10" s="328"/>
      <c r="AO10" s="328"/>
      <c r="AP10" s="328"/>
      <c r="AQ10" s="328"/>
      <c r="AR10" s="328"/>
      <c r="AS10" s="328"/>
      <c r="AT10" s="267"/>
      <c r="AU10" s="267"/>
      <c r="AV10" s="267"/>
      <c r="AW10" s="50"/>
      <c r="AX10" s="50"/>
      <c r="AY10" s="50"/>
      <c r="AZ10" s="50"/>
      <c r="BA10" s="50"/>
      <c r="BB10" s="50"/>
      <c r="BC10" s="50"/>
      <c r="BD10" s="50"/>
      <c r="BE10" s="50"/>
      <c r="BF10" s="51"/>
      <c r="BG10" s="44"/>
      <c r="BH10" s="45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CI10" s="114"/>
    </row>
    <row r="11" spans="2:89" s="47" customFormat="1" ht="12" customHeight="1" x14ac:dyDescent="0.3"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44"/>
      <c r="AX11" s="50"/>
      <c r="AY11" s="50"/>
      <c r="AZ11" s="50"/>
      <c r="BA11" s="50"/>
      <c r="BB11" s="50"/>
      <c r="BC11" s="50"/>
      <c r="BD11" s="50"/>
      <c r="BE11" s="50"/>
      <c r="BF11" s="51"/>
      <c r="BG11" s="44"/>
      <c r="BH11" s="45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CI11" s="114"/>
    </row>
    <row r="12" spans="2:89" s="59" customFormat="1" ht="26.45" customHeight="1" x14ac:dyDescent="0.2">
      <c r="B12" s="329" t="s">
        <v>37</v>
      </c>
      <c r="C12" s="329"/>
      <c r="D12" s="52">
        <v>2025</v>
      </c>
      <c r="E12" s="53" t="s">
        <v>1</v>
      </c>
      <c r="F12" s="54" t="s">
        <v>2</v>
      </c>
      <c r="G12" s="53" t="s">
        <v>3</v>
      </c>
      <c r="H12" s="54" t="s">
        <v>4</v>
      </c>
      <c r="I12" s="53" t="s">
        <v>5</v>
      </c>
      <c r="J12" s="54" t="s">
        <v>6</v>
      </c>
      <c r="K12" s="53" t="s">
        <v>128</v>
      </c>
      <c r="L12" s="54" t="s">
        <v>129</v>
      </c>
      <c r="M12" s="52">
        <v>2026</v>
      </c>
      <c r="N12" s="53" t="s">
        <v>1</v>
      </c>
      <c r="O12" s="54" t="s">
        <v>2</v>
      </c>
      <c r="P12" s="53" t="s">
        <v>3</v>
      </c>
      <c r="Q12" s="54" t="s">
        <v>4</v>
      </c>
      <c r="R12" s="53" t="s">
        <v>5</v>
      </c>
      <c r="S12" s="54" t="s">
        <v>6</v>
      </c>
      <c r="T12" s="53" t="s">
        <v>128</v>
      </c>
      <c r="U12" s="54" t="s">
        <v>129</v>
      </c>
      <c r="V12" s="52">
        <v>2027</v>
      </c>
      <c r="W12" s="53" t="s">
        <v>1</v>
      </c>
      <c r="X12" s="54" t="s">
        <v>2</v>
      </c>
      <c r="Y12" s="53" t="s">
        <v>3</v>
      </c>
      <c r="Z12" s="54" t="s">
        <v>4</v>
      </c>
      <c r="AA12" s="53" t="s">
        <v>5</v>
      </c>
      <c r="AB12" s="54" t="s">
        <v>6</v>
      </c>
      <c r="AC12" s="53" t="s">
        <v>128</v>
      </c>
      <c r="AD12" s="54" t="s">
        <v>129</v>
      </c>
      <c r="AE12" s="52">
        <v>2028</v>
      </c>
      <c r="AF12" s="53" t="s">
        <v>1</v>
      </c>
      <c r="AG12" s="54" t="s">
        <v>2</v>
      </c>
      <c r="AH12" s="53" t="s">
        <v>3</v>
      </c>
      <c r="AI12" s="54" t="s">
        <v>4</v>
      </c>
      <c r="AJ12" s="53" t="s">
        <v>5</v>
      </c>
      <c r="AK12" s="54" t="s">
        <v>6</v>
      </c>
      <c r="AL12" s="53" t="s">
        <v>128</v>
      </c>
      <c r="AM12" s="54" t="s">
        <v>129</v>
      </c>
      <c r="AN12" s="52" t="s">
        <v>21</v>
      </c>
      <c r="AO12" s="52" t="s">
        <v>7</v>
      </c>
      <c r="AP12" s="52" t="s">
        <v>8</v>
      </c>
      <c r="AQ12" s="52" t="s">
        <v>9</v>
      </c>
      <c r="AR12" s="52" t="s">
        <v>158</v>
      </c>
      <c r="AS12" s="54" t="s">
        <v>154</v>
      </c>
      <c r="AT12" s="54" t="s">
        <v>155</v>
      </c>
      <c r="AU12" s="54" t="s">
        <v>156</v>
      </c>
      <c r="AV12" s="54" t="s">
        <v>157</v>
      </c>
      <c r="AW12" s="268"/>
      <c r="AX12" s="55"/>
      <c r="AY12" s="312"/>
      <c r="AZ12" s="312"/>
      <c r="BA12" s="312"/>
      <c r="BB12" s="55"/>
      <c r="BC12" s="55"/>
      <c r="BD12" s="55"/>
      <c r="BE12" s="55"/>
      <c r="BF12" s="55"/>
      <c r="BG12" s="56"/>
      <c r="BH12" s="57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</row>
    <row r="13" spans="2:89" s="67" customFormat="1" ht="41.25" customHeight="1" x14ac:dyDescent="0.2">
      <c r="B13" s="313" t="s">
        <v>53</v>
      </c>
      <c r="C13" s="314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1"/>
      <c r="AO13" s="111"/>
      <c r="AP13" s="111"/>
      <c r="AQ13" s="111"/>
      <c r="AR13" s="111"/>
      <c r="AS13" s="111"/>
      <c r="AT13" s="111"/>
      <c r="AU13" s="111"/>
      <c r="AV13" s="111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5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CI13" s="59"/>
    </row>
    <row r="14" spans="2:89" s="67" customFormat="1" ht="14.25" x14ac:dyDescent="0.2">
      <c r="B14" s="68" t="s">
        <v>11</v>
      </c>
      <c r="C14" s="69" t="s">
        <v>10</v>
      </c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1"/>
      <c r="AO14" s="60"/>
      <c r="AP14" s="60"/>
      <c r="AQ14" s="60"/>
      <c r="AR14" s="60"/>
      <c r="AS14" s="60"/>
      <c r="AT14" s="60"/>
      <c r="AU14" s="60"/>
      <c r="AV14" s="60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4"/>
      <c r="BH14" s="65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CI14" s="59"/>
    </row>
    <row r="15" spans="2:89" s="67" customFormat="1" ht="41.25" x14ac:dyDescent="0.2">
      <c r="B15" s="68" t="s">
        <v>22</v>
      </c>
      <c r="C15" s="70" t="s">
        <v>54</v>
      </c>
      <c r="D15" s="71">
        <f>'Anlage F - Kalkulation Dir. PK'!V23</f>
        <v>35000</v>
      </c>
      <c r="E15" s="71">
        <f>'Anlage F - Kalkulation Dir. PK'!W23</f>
        <v>0</v>
      </c>
      <c r="F15" s="72">
        <f>D15-E15</f>
        <v>35000</v>
      </c>
      <c r="G15" s="71">
        <f>'Anlage F - Kalkulation Dir. PK'!X23</f>
        <v>0</v>
      </c>
      <c r="H15" s="72">
        <f>E15-G15</f>
        <v>0</v>
      </c>
      <c r="I15" s="71">
        <f>'Anlage F - Kalkulation Dir. PK'!Y23</f>
        <v>0</v>
      </c>
      <c r="J15" s="72">
        <f>G15-I15</f>
        <v>0</v>
      </c>
      <c r="K15" s="71">
        <f>'Anlage F - Kalkulation Dir. PK'!Z23</f>
        <v>0</v>
      </c>
      <c r="L15" s="72">
        <f>I15-K15</f>
        <v>0</v>
      </c>
      <c r="M15" s="71">
        <f>'Anlage F - Kalkulation Dir. PK'!AA23</f>
        <v>35000</v>
      </c>
      <c r="N15" s="71">
        <f>'Anlage F - Kalkulation Dir. PK'!AB23</f>
        <v>0</v>
      </c>
      <c r="O15" s="72">
        <f>M15-N15</f>
        <v>35000</v>
      </c>
      <c r="P15" s="71">
        <f>'Anlage F - Kalkulation Dir. PK'!AC23</f>
        <v>0</v>
      </c>
      <c r="Q15" s="72">
        <f>N15-P15</f>
        <v>0</v>
      </c>
      <c r="R15" s="71">
        <f>'Anlage F - Kalkulation Dir. PK'!AD23</f>
        <v>0</v>
      </c>
      <c r="S15" s="72">
        <f>P15-R15</f>
        <v>0</v>
      </c>
      <c r="T15" s="71">
        <f>'Anlage F - Kalkulation Dir. PK'!AE23</f>
        <v>0</v>
      </c>
      <c r="U15" s="72">
        <f>R15-T15</f>
        <v>0</v>
      </c>
      <c r="V15" s="71">
        <f>'Anlage F - Kalkulation Dir. PK'!AF23</f>
        <v>35000</v>
      </c>
      <c r="W15" s="71">
        <f>'Anlage F - Kalkulation Dir. PK'!AG23</f>
        <v>0</v>
      </c>
      <c r="X15" s="72">
        <f>V15-W15</f>
        <v>35000</v>
      </c>
      <c r="Y15" s="71">
        <f>'Anlage F - Kalkulation Dir. PK'!AH23</f>
        <v>0</v>
      </c>
      <c r="Z15" s="72">
        <f>W15-Y15</f>
        <v>0</v>
      </c>
      <c r="AA15" s="71">
        <f>'Anlage F - Kalkulation Dir. PK'!AI23</f>
        <v>0</v>
      </c>
      <c r="AB15" s="72">
        <f>Y15-AA15</f>
        <v>0</v>
      </c>
      <c r="AC15" s="71">
        <f>'Anlage F - Kalkulation Dir. PK'!AJ23</f>
        <v>0</v>
      </c>
      <c r="AD15" s="72">
        <f>AA15-AC15</f>
        <v>0</v>
      </c>
      <c r="AE15" s="71">
        <f>'Anlage F - Kalkulation Dir. PK'!AK23</f>
        <v>0</v>
      </c>
      <c r="AF15" s="71">
        <f>'Anlage F - Kalkulation Dir. PK'!AL23</f>
        <v>0</v>
      </c>
      <c r="AG15" s="72">
        <f>AE15-AF15</f>
        <v>0</v>
      </c>
      <c r="AH15" s="71">
        <f>'Anlage F - Kalkulation Dir. PK'!AM23</f>
        <v>0</v>
      </c>
      <c r="AI15" s="72">
        <f>AF15-AH15</f>
        <v>0</v>
      </c>
      <c r="AJ15" s="71">
        <f>'Anlage F - Kalkulation Dir. PK'!AN23</f>
        <v>0</v>
      </c>
      <c r="AK15" s="72">
        <f>AH15-AJ15</f>
        <v>0</v>
      </c>
      <c r="AL15" s="71">
        <f>'Anlage F - Kalkulation Dir. PK'!AO23</f>
        <v>0</v>
      </c>
      <c r="AM15" s="72">
        <f>AJ15-AL15</f>
        <v>0</v>
      </c>
      <c r="AN15" s="73">
        <f>D15+M15+V15+AE15</f>
        <v>105000</v>
      </c>
      <c r="AO15" s="61">
        <f>E15+N15+W15+AF15</f>
        <v>0</v>
      </c>
      <c r="AP15" s="74">
        <f>G15+P15+W15+AF15</f>
        <v>0</v>
      </c>
      <c r="AQ15" s="74">
        <f>I15+R15+AA15+AJ15</f>
        <v>0</v>
      </c>
      <c r="AR15" s="74">
        <f>J15+S15+AB15+AK15</f>
        <v>0</v>
      </c>
      <c r="AS15" s="280">
        <f>AN15-AO15</f>
        <v>105000</v>
      </c>
      <c r="AT15" s="280">
        <f>AO15-AP15</f>
        <v>0</v>
      </c>
      <c r="AU15" s="280">
        <f>AP15-AQ15</f>
        <v>0</v>
      </c>
      <c r="AV15" s="280">
        <f>AQ15-AR15</f>
        <v>0</v>
      </c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5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CI15" s="59"/>
    </row>
    <row r="16" spans="2:89" s="67" customFormat="1" ht="41.25" x14ac:dyDescent="0.2">
      <c r="B16" s="68" t="s">
        <v>23</v>
      </c>
      <c r="C16" s="70" t="s">
        <v>55</v>
      </c>
      <c r="D16" s="71">
        <f>'Anlage F - Kalkulation Dir. PK'!V37</f>
        <v>0</v>
      </c>
      <c r="E16" s="71">
        <f>'Anlage F - Kalkulation Dir. PK'!W37</f>
        <v>0</v>
      </c>
      <c r="F16" s="72">
        <f t="shared" ref="F16" si="0">D16-E16</f>
        <v>0</v>
      </c>
      <c r="G16" s="71">
        <f>'Anlage F - Kalkulation Dir. PK'!X37</f>
        <v>0</v>
      </c>
      <c r="H16" s="72">
        <f t="shared" ref="H16" si="1">E16-G16</f>
        <v>0</v>
      </c>
      <c r="I16" s="71">
        <f>'Anlage F - Kalkulation Dir. PK'!Y37</f>
        <v>0</v>
      </c>
      <c r="J16" s="72">
        <f t="shared" ref="J16" si="2">G16-I16</f>
        <v>0</v>
      </c>
      <c r="K16" s="71">
        <f>'Anlage F - Kalkulation Dir. PK'!Z37</f>
        <v>0</v>
      </c>
      <c r="L16" s="72">
        <f t="shared" ref="L16" si="3">I16-K16</f>
        <v>0</v>
      </c>
      <c r="M16" s="71">
        <f>'Anlage F - Kalkulation Dir. PK'!AA37</f>
        <v>0</v>
      </c>
      <c r="N16" s="71">
        <f>'Anlage F - Kalkulation Dir. PK'!AB37</f>
        <v>0</v>
      </c>
      <c r="O16" s="72">
        <f t="shared" ref="O16:O17" si="4">M16-N16</f>
        <v>0</v>
      </c>
      <c r="P16" s="71">
        <f>'Anlage F - Kalkulation Dir. PK'!AC37</f>
        <v>0</v>
      </c>
      <c r="Q16" s="72">
        <f t="shared" ref="Q16:Q17" si="5">N16-P16</f>
        <v>0</v>
      </c>
      <c r="R16" s="71">
        <f>'Anlage F - Kalkulation Dir. PK'!AD37</f>
        <v>0</v>
      </c>
      <c r="S16" s="72">
        <f t="shared" ref="S16:S17" si="6">P16-R16</f>
        <v>0</v>
      </c>
      <c r="T16" s="71">
        <f>'Anlage F - Kalkulation Dir. PK'!AE37</f>
        <v>0</v>
      </c>
      <c r="U16" s="72">
        <f t="shared" ref="U16:U17" si="7">R16-T16</f>
        <v>0</v>
      </c>
      <c r="V16" s="71">
        <f>'Anlage F - Kalkulation Dir. PK'!AF37</f>
        <v>0</v>
      </c>
      <c r="W16" s="71">
        <f>'Anlage F - Kalkulation Dir. PK'!AG37</f>
        <v>0</v>
      </c>
      <c r="X16" s="72">
        <f t="shared" ref="X16:X17" si="8">V16-W16</f>
        <v>0</v>
      </c>
      <c r="Y16" s="71">
        <f>'Anlage F - Kalkulation Dir. PK'!AH37</f>
        <v>0</v>
      </c>
      <c r="Z16" s="72">
        <f t="shared" ref="Z16:Z17" si="9">W16-Y16</f>
        <v>0</v>
      </c>
      <c r="AA16" s="71">
        <f>'Anlage F - Kalkulation Dir. PK'!AI37</f>
        <v>0</v>
      </c>
      <c r="AB16" s="72">
        <f t="shared" ref="AB16:AB17" si="10">Y16-AA16</f>
        <v>0</v>
      </c>
      <c r="AC16" s="71">
        <f>'Anlage F - Kalkulation Dir. PK'!AJ37</f>
        <v>0</v>
      </c>
      <c r="AD16" s="72">
        <f t="shared" ref="AD16:AD17" si="11">AA16-AC16</f>
        <v>0</v>
      </c>
      <c r="AE16" s="71">
        <f>'Anlage F - Kalkulation Dir. PK'!AK37</f>
        <v>0</v>
      </c>
      <c r="AF16" s="71">
        <f>'Anlage F - Kalkulation Dir. PK'!AL37</f>
        <v>0</v>
      </c>
      <c r="AG16" s="72">
        <f t="shared" ref="AG16:AG17" si="12">AE16-AF16</f>
        <v>0</v>
      </c>
      <c r="AH16" s="71">
        <f>'Anlage F - Kalkulation Dir. PK'!AM37</f>
        <v>0</v>
      </c>
      <c r="AI16" s="72">
        <f t="shared" ref="AI16:AI17" si="13">AF16-AH16</f>
        <v>0</v>
      </c>
      <c r="AJ16" s="71">
        <f>'Anlage F - Kalkulation Dir. PK'!AN37</f>
        <v>0</v>
      </c>
      <c r="AK16" s="72">
        <f t="shared" ref="AK16:AK17" si="14">AH16-AJ16</f>
        <v>0</v>
      </c>
      <c r="AL16" s="71">
        <f>'Anlage F - Kalkulation Dir. PK'!AO37</f>
        <v>0</v>
      </c>
      <c r="AM16" s="72">
        <f t="shared" ref="AM16:AM17" si="15">AJ16-AL16</f>
        <v>0</v>
      </c>
      <c r="AN16" s="73">
        <f t="shared" ref="AN16:AN17" si="16">D16+M16+V16+AE16</f>
        <v>0</v>
      </c>
      <c r="AO16" s="61">
        <f t="shared" ref="AO16:AO17" si="17">E16+N16+W16+AF16</f>
        <v>0</v>
      </c>
      <c r="AP16" s="74">
        <f t="shared" ref="AP16:AP17" si="18">G16+P16+W16+AF16</f>
        <v>0</v>
      </c>
      <c r="AQ16" s="74">
        <f t="shared" ref="AQ16:AQ17" si="19">I16+R16+AA16+AJ16</f>
        <v>0</v>
      </c>
      <c r="AR16" s="74">
        <f t="shared" ref="AR16:AR17" si="20">J16+S16+AB16+AK16</f>
        <v>0</v>
      </c>
      <c r="AS16" s="280">
        <f t="shared" ref="AS16:AS17" si="21">AN16-AO16</f>
        <v>0</v>
      </c>
      <c r="AT16" s="280">
        <f t="shared" ref="AT16:AT17" si="22">AO16-AP16</f>
        <v>0</v>
      </c>
      <c r="AU16" s="280">
        <f t="shared" ref="AU16:AU17" si="23">AP16-AQ16</f>
        <v>0</v>
      </c>
      <c r="AV16" s="280">
        <f t="shared" ref="AV16:AV17" si="24">AQ16-AR16</f>
        <v>0</v>
      </c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4"/>
      <c r="BH16" s="65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CI16" s="59"/>
    </row>
    <row r="17" spans="2:89" s="67" customFormat="1" ht="46.5" customHeight="1" x14ac:dyDescent="0.2">
      <c r="B17" s="68" t="s">
        <v>12</v>
      </c>
      <c r="C17" s="70" t="s">
        <v>56</v>
      </c>
      <c r="D17" s="71">
        <f>'Anlage F - Kalkulation Dir. PK'!V47</f>
        <v>0</v>
      </c>
      <c r="E17" s="71">
        <f>'Anlage F - Kalkulation Dir. PK'!W47</f>
        <v>0</v>
      </c>
      <c r="F17" s="72">
        <f>D17-E17</f>
        <v>0</v>
      </c>
      <c r="G17" s="71">
        <f>'Anlage F - Kalkulation Dir. PK'!X47</f>
        <v>0</v>
      </c>
      <c r="H17" s="72">
        <f>E17-G17</f>
        <v>0</v>
      </c>
      <c r="I17" s="71">
        <f>'Anlage F - Kalkulation Dir. PK'!Y47</f>
        <v>0</v>
      </c>
      <c r="J17" s="72">
        <f>G17-I17</f>
        <v>0</v>
      </c>
      <c r="K17" s="71">
        <f>'Anlage F - Kalkulation Dir. PK'!Z47</f>
        <v>0</v>
      </c>
      <c r="L17" s="72">
        <f>I17-K17</f>
        <v>0</v>
      </c>
      <c r="M17" s="71">
        <f>'Anlage F - Kalkulation Dir. PK'!AA47</f>
        <v>0</v>
      </c>
      <c r="N17" s="71">
        <f>'Anlage F - Kalkulation Dir. PK'!AB47</f>
        <v>0</v>
      </c>
      <c r="O17" s="72">
        <f t="shared" si="4"/>
        <v>0</v>
      </c>
      <c r="P17" s="71">
        <f>'Anlage F - Kalkulation Dir. PK'!AC47</f>
        <v>0</v>
      </c>
      <c r="Q17" s="72">
        <f t="shared" si="5"/>
        <v>0</v>
      </c>
      <c r="R17" s="71">
        <f>'Anlage F - Kalkulation Dir. PK'!AD47</f>
        <v>0</v>
      </c>
      <c r="S17" s="72">
        <f t="shared" si="6"/>
        <v>0</v>
      </c>
      <c r="T17" s="71">
        <f>'Anlage F - Kalkulation Dir. PK'!AE47</f>
        <v>0</v>
      </c>
      <c r="U17" s="72">
        <f t="shared" si="7"/>
        <v>0</v>
      </c>
      <c r="V17" s="71">
        <f>'Anlage F - Kalkulation Dir. PK'!AF47</f>
        <v>0</v>
      </c>
      <c r="W17" s="71">
        <f>'Anlage F - Kalkulation Dir. PK'!AG47</f>
        <v>0</v>
      </c>
      <c r="X17" s="72">
        <f t="shared" si="8"/>
        <v>0</v>
      </c>
      <c r="Y17" s="71">
        <f>'Anlage F - Kalkulation Dir. PK'!AH47</f>
        <v>0</v>
      </c>
      <c r="Z17" s="72">
        <f t="shared" si="9"/>
        <v>0</v>
      </c>
      <c r="AA17" s="71">
        <f>'Anlage F - Kalkulation Dir. PK'!AI47</f>
        <v>0</v>
      </c>
      <c r="AB17" s="72">
        <f t="shared" si="10"/>
        <v>0</v>
      </c>
      <c r="AC17" s="71">
        <f>'Anlage F - Kalkulation Dir. PK'!AJ47</f>
        <v>0</v>
      </c>
      <c r="AD17" s="72">
        <f t="shared" si="11"/>
        <v>0</v>
      </c>
      <c r="AE17" s="71">
        <f>'Anlage F - Kalkulation Dir. PK'!AK47</f>
        <v>0</v>
      </c>
      <c r="AF17" s="71">
        <f>'Anlage F - Kalkulation Dir. PK'!AL47</f>
        <v>0</v>
      </c>
      <c r="AG17" s="72">
        <f t="shared" si="12"/>
        <v>0</v>
      </c>
      <c r="AH17" s="71">
        <f>'Anlage F - Kalkulation Dir. PK'!AM47</f>
        <v>0</v>
      </c>
      <c r="AI17" s="72">
        <f t="shared" si="13"/>
        <v>0</v>
      </c>
      <c r="AJ17" s="71">
        <f>'Anlage F - Kalkulation Dir. PK'!AN47</f>
        <v>0</v>
      </c>
      <c r="AK17" s="72">
        <f t="shared" si="14"/>
        <v>0</v>
      </c>
      <c r="AL17" s="71">
        <f>'Anlage F - Kalkulation Dir. PK'!AO47</f>
        <v>0</v>
      </c>
      <c r="AM17" s="72">
        <f t="shared" si="15"/>
        <v>0</v>
      </c>
      <c r="AN17" s="73">
        <f t="shared" si="16"/>
        <v>0</v>
      </c>
      <c r="AO17" s="61">
        <f t="shared" si="17"/>
        <v>0</v>
      </c>
      <c r="AP17" s="74">
        <f t="shared" si="18"/>
        <v>0</v>
      </c>
      <c r="AQ17" s="74">
        <f t="shared" si="19"/>
        <v>0</v>
      </c>
      <c r="AR17" s="74">
        <f t="shared" si="20"/>
        <v>0</v>
      </c>
      <c r="AS17" s="280">
        <f t="shared" si="21"/>
        <v>0</v>
      </c>
      <c r="AT17" s="280">
        <f t="shared" si="22"/>
        <v>0</v>
      </c>
      <c r="AU17" s="280">
        <f t="shared" si="23"/>
        <v>0</v>
      </c>
      <c r="AV17" s="280">
        <f t="shared" si="24"/>
        <v>0</v>
      </c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5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CI17" s="59"/>
    </row>
    <row r="18" spans="2:89" s="67" customFormat="1" ht="18" customHeight="1" x14ac:dyDescent="0.2">
      <c r="B18" s="318" t="s">
        <v>25</v>
      </c>
      <c r="C18" s="319"/>
      <c r="D18" s="75">
        <f>SUM(D15:D17)</f>
        <v>35000</v>
      </c>
      <c r="E18" s="75">
        <f t="shared" ref="E18:L18" si="25">SUM(E15:E17)</f>
        <v>0</v>
      </c>
      <c r="F18" s="262">
        <f t="shared" si="25"/>
        <v>35000</v>
      </c>
      <c r="G18" s="75">
        <f t="shared" si="25"/>
        <v>0</v>
      </c>
      <c r="H18" s="262">
        <f t="shared" si="25"/>
        <v>0</v>
      </c>
      <c r="I18" s="75">
        <f t="shared" si="25"/>
        <v>0</v>
      </c>
      <c r="J18" s="262">
        <f t="shared" si="25"/>
        <v>0</v>
      </c>
      <c r="K18" s="75">
        <f t="shared" si="25"/>
        <v>0</v>
      </c>
      <c r="L18" s="262">
        <f t="shared" si="25"/>
        <v>0</v>
      </c>
      <c r="M18" s="75">
        <f t="shared" ref="M18:AV18" si="26">SUM(M15:M17)</f>
        <v>35000</v>
      </c>
      <c r="N18" s="75">
        <f t="shared" si="26"/>
        <v>0</v>
      </c>
      <c r="O18" s="262">
        <f t="shared" si="26"/>
        <v>35000</v>
      </c>
      <c r="P18" s="75">
        <f t="shared" si="26"/>
        <v>0</v>
      </c>
      <c r="Q18" s="262">
        <f t="shared" si="26"/>
        <v>0</v>
      </c>
      <c r="R18" s="75">
        <f t="shared" si="26"/>
        <v>0</v>
      </c>
      <c r="S18" s="262">
        <f t="shared" si="26"/>
        <v>0</v>
      </c>
      <c r="T18" s="75">
        <f t="shared" si="26"/>
        <v>0</v>
      </c>
      <c r="U18" s="262">
        <f t="shared" si="26"/>
        <v>0</v>
      </c>
      <c r="V18" s="75">
        <f t="shared" si="26"/>
        <v>35000</v>
      </c>
      <c r="W18" s="75">
        <f t="shared" si="26"/>
        <v>0</v>
      </c>
      <c r="X18" s="262">
        <f t="shared" si="26"/>
        <v>35000</v>
      </c>
      <c r="Y18" s="75">
        <f t="shared" si="26"/>
        <v>0</v>
      </c>
      <c r="Z18" s="262">
        <f t="shared" si="26"/>
        <v>0</v>
      </c>
      <c r="AA18" s="75">
        <f t="shared" si="26"/>
        <v>0</v>
      </c>
      <c r="AB18" s="262">
        <f t="shared" si="26"/>
        <v>0</v>
      </c>
      <c r="AC18" s="75">
        <f t="shared" si="26"/>
        <v>0</v>
      </c>
      <c r="AD18" s="262">
        <f t="shared" si="26"/>
        <v>0</v>
      </c>
      <c r="AE18" s="75">
        <f t="shared" si="26"/>
        <v>0</v>
      </c>
      <c r="AF18" s="75">
        <f t="shared" si="26"/>
        <v>0</v>
      </c>
      <c r="AG18" s="262">
        <f t="shared" si="26"/>
        <v>0</v>
      </c>
      <c r="AH18" s="75">
        <f t="shared" si="26"/>
        <v>0</v>
      </c>
      <c r="AI18" s="262">
        <f t="shared" si="26"/>
        <v>0</v>
      </c>
      <c r="AJ18" s="75">
        <f t="shared" si="26"/>
        <v>0</v>
      </c>
      <c r="AK18" s="262">
        <f t="shared" si="26"/>
        <v>0</v>
      </c>
      <c r="AL18" s="262">
        <f t="shared" si="26"/>
        <v>0</v>
      </c>
      <c r="AM18" s="262">
        <f t="shared" si="26"/>
        <v>0</v>
      </c>
      <c r="AN18" s="75">
        <f t="shared" si="26"/>
        <v>105000</v>
      </c>
      <c r="AO18" s="76">
        <f t="shared" si="26"/>
        <v>0</v>
      </c>
      <c r="AP18" s="76">
        <f t="shared" si="26"/>
        <v>0</v>
      </c>
      <c r="AQ18" s="76">
        <f t="shared" si="26"/>
        <v>0</v>
      </c>
      <c r="AR18" s="76">
        <f t="shared" si="26"/>
        <v>0</v>
      </c>
      <c r="AS18" s="262">
        <f>SUM(AS15:AS17)</f>
        <v>105000</v>
      </c>
      <c r="AT18" s="262">
        <f t="shared" si="26"/>
        <v>0</v>
      </c>
      <c r="AU18" s="262">
        <f t="shared" si="26"/>
        <v>0</v>
      </c>
      <c r="AV18" s="262">
        <f t="shared" si="26"/>
        <v>0</v>
      </c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4"/>
      <c r="BH18" s="65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CF18" s="206"/>
      <c r="CI18" s="59"/>
    </row>
    <row r="19" spans="2:89" s="67" customFormat="1" ht="29.25" customHeight="1" x14ac:dyDescent="0.2">
      <c r="B19" s="320" t="s">
        <v>24</v>
      </c>
      <c r="C19" s="321"/>
      <c r="D19" s="112"/>
      <c r="E19" s="112"/>
      <c r="F19" s="113"/>
      <c r="G19" s="112"/>
      <c r="H19" s="113"/>
      <c r="I19" s="112"/>
      <c r="J19" s="113"/>
      <c r="K19" s="113"/>
      <c r="L19" s="113"/>
      <c r="M19" s="112"/>
      <c r="N19" s="112"/>
      <c r="O19" s="113"/>
      <c r="P19" s="112"/>
      <c r="Q19" s="113"/>
      <c r="R19" s="112"/>
      <c r="S19" s="113"/>
      <c r="T19" s="113"/>
      <c r="U19" s="113"/>
      <c r="V19" s="112"/>
      <c r="W19" s="112"/>
      <c r="X19" s="113"/>
      <c r="Y19" s="112"/>
      <c r="Z19" s="113"/>
      <c r="AA19" s="112"/>
      <c r="AB19" s="113"/>
      <c r="AC19" s="113"/>
      <c r="AD19" s="113"/>
      <c r="AE19" s="112"/>
      <c r="AF19" s="112"/>
      <c r="AG19" s="113"/>
      <c r="AH19" s="112"/>
      <c r="AI19" s="113"/>
      <c r="AJ19" s="112"/>
      <c r="AK19" s="113"/>
      <c r="AL19" s="113"/>
      <c r="AM19" s="113"/>
      <c r="AN19" s="112"/>
      <c r="AO19" s="112"/>
      <c r="AP19" s="112"/>
      <c r="AQ19" s="112"/>
      <c r="AR19" s="112"/>
      <c r="AS19" s="112"/>
      <c r="AT19" s="112"/>
      <c r="AU19" s="112"/>
      <c r="AV19" s="112"/>
      <c r="AW19" s="77"/>
      <c r="AX19" s="77"/>
      <c r="AY19" s="77"/>
      <c r="AZ19" s="77"/>
      <c r="BA19" s="77"/>
      <c r="BB19" s="77"/>
      <c r="BC19" s="77"/>
      <c r="BD19" s="77"/>
      <c r="BE19" s="77"/>
      <c r="BF19" s="63"/>
      <c r="BG19" s="64"/>
      <c r="BH19" s="65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CI19" s="59"/>
    </row>
    <row r="20" spans="2:89" s="67" customFormat="1" ht="14.25" x14ac:dyDescent="0.2">
      <c r="B20" s="68" t="s">
        <v>13</v>
      </c>
      <c r="C20" s="70" t="s">
        <v>61</v>
      </c>
      <c r="D20" s="71">
        <v>0</v>
      </c>
      <c r="E20" s="71">
        <v>0</v>
      </c>
      <c r="F20" s="72">
        <f>D20-E20</f>
        <v>0</v>
      </c>
      <c r="G20" s="71">
        <v>0</v>
      </c>
      <c r="H20" s="72">
        <f>E20-G20</f>
        <v>0</v>
      </c>
      <c r="I20" s="71">
        <v>0</v>
      </c>
      <c r="J20" s="72">
        <f>G20-I20</f>
        <v>0</v>
      </c>
      <c r="K20" s="71">
        <v>0</v>
      </c>
      <c r="L20" s="72">
        <f>I20-K20</f>
        <v>0</v>
      </c>
      <c r="M20" s="71">
        <v>0</v>
      </c>
      <c r="N20" s="71">
        <v>0</v>
      </c>
      <c r="O20" s="72">
        <f>M20-N20</f>
        <v>0</v>
      </c>
      <c r="P20" s="71">
        <v>0</v>
      </c>
      <c r="Q20" s="72">
        <f>N20-P20</f>
        <v>0</v>
      </c>
      <c r="R20" s="71">
        <v>0</v>
      </c>
      <c r="S20" s="72">
        <f>P20-R20</f>
        <v>0</v>
      </c>
      <c r="T20" s="71">
        <v>0</v>
      </c>
      <c r="U20" s="72">
        <f>R20-T20</f>
        <v>0</v>
      </c>
      <c r="V20" s="71">
        <v>0</v>
      </c>
      <c r="W20" s="71">
        <v>0</v>
      </c>
      <c r="X20" s="72">
        <f>V20-W20</f>
        <v>0</v>
      </c>
      <c r="Y20" s="71">
        <v>0</v>
      </c>
      <c r="Z20" s="72">
        <f>W20-Y20</f>
        <v>0</v>
      </c>
      <c r="AA20" s="71">
        <v>0</v>
      </c>
      <c r="AB20" s="72">
        <f>Y20-AA20</f>
        <v>0</v>
      </c>
      <c r="AC20" s="71">
        <v>0</v>
      </c>
      <c r="AD20" s="72">
        <f>AA20-AC20</f>
        <v>0</v>
      </c>
      <c r="AE20" s="71">
        <v>25000</v>
      </c>
      <c r="AF20" s="71">
        <v>0</v>
      </c>
      <c r="AG20" s="72">
        <f>AE20-AF20</f>
        <v>25000</v>
      </c>
      <c r="AH20" s="71">
        <v>0</v>
      </c>
      <c r="AI20" s="72">
        <f>AF20-AH20</f>
        <v>0</v>
      </c>
      <c r="AJ20" s="71">
        <v>0</v>
      </c>
      <c r="AK20" s="72">
        <f>AH20-AJ20</f>
        <v>0</v>
      </c>
      <c r="AL20" s="71">
        <v>0</v>
      </c>
      <c r="AM20" s="72">
        <f>AJ20-AL20</f>
        <v>0</v>
      </c>
      <c r="AN20" s="73">
        <f>D20+M20+V20+AE20</f>
        <v>25000</v>
      </c>
      <c r="AO20" s="61">
        <f>E20+N20+W20+AF20</f>
        <v>0</v>
      </c>
      <c r="AP20" s="74">
        <f>G20+P20+W20+AF20</f>
        <v>0</v>
      </c>
      <c r="AQ20" s="74">
        <f>I20+R20+AA20+AJ20</f>
        <v>0</v>
      </c>
      <c r="AR20" s="74">
        <f>K20+T20+AC20+AL20</f>
        <v>0</v>
      </c>
      <c r="AS20" s="280">
        <f>AN20-AO20</f>
        <v>25000</v>
      </c>
      <c r="AT20" s="280">
        <f>AO20-AP20</f>
        <v>0</v>
      </c>
      <c r="AU20" s="280">
        <f>AP20-AQ20</f>
        <v>0</v>
      </c>
      <c r="AV20" s="280">
        <f>AQ20-AR20</f>
        <v>0</v>
      </c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4"/>
      <c r="BH20" s="65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CI20" s="59"/>
    </row>
    <row r="21" spans="2:89" s="42" customFormat="1" ht="15" hidden="1" customHeight="1" x14ac:dyDescent="0.2">
      <c r="B21" s="33"/>
      <c r="C21" s="34" t="s">
        <v>62</v>
      </c>
      <c r="D21" s="35"/>
      <c r="E21" s="35"/>
      <c r="F21" s="36"/>
      <c r="G21" s="35"/>
      <c r="H21" s="36"/>
      <c r="I21" s="35"/>
      <c r="J21" s="36"/>
      <c r="K21" s="36"/>
      <c r="L21" s="36"/>
      <c r="M21" s="35"/>
      <c r="N21" s="35"/>
      <c r="O21" s="36"/>
      <c r="P21" s="35"/>
      <c r="Q21" s="36"/>
      <c r="R21" s="35"/>
      <c r="S21" s="36"/>
      <c r="T21" s="36"/>
      <c r="U21" s="36"/>
      <c r="V21" s="35"/>
      <c r="W21" s="35"/>
      <c r="X21" s="36"/>
      <c r="Y21" s="35"/>
      <c r="Z21" s="36"/>
      <c r="AA21" s="35"/>
      <c r="AB21" s="36"/>
      <c r="AC21" s="36"/>
      <c r="AD21" s="36"/>
      <c r="AE21" s="35"/>
      <c r="AF21" s="35">
        <v>0</v>
      </c>
      <c r="AG21" s="36">
        <f>AE21-AF21</f>
        <v>0</v>
      </c>
      <c r="AH21" s="35">
        <v>0</v>
      </c>
      <c r="AI21" s="36">
        <f>AF21-AH21</f>
        <v>0</v>
      </c>
      <c r="AJ21" s="35">
        <v>0</v>
      </c>
      <c r="AK21" s="36">
        <f>AH21-AJ21</f>
        <v>0</v>
      </c>
      <c r="AL21" s="36"/>
      <c r="AM21" s="36"/>
      <c r="AN21" s="35">
        <v>0</v>
      </c>
      <c r="AO21" s="37">
        <v>0</v>
      </c>
      <c r="AP21" s="37">
        <v>0</v>
      </c>
      <c r="AQ21" s="37">
        <v>0</v>
      </c>
      <c r="AR21" s="74">
        <f t="shared" ref="AR21:AR22" si="27">K21+T21+AC21+AL21</f>
        <v>0</v>
      </c>
      <c r="AS21" s="280">
        <f t="shared" ref="AS21:AS46" si="28">AN21-AO21</f>
        <v>0</v>
      </c>
      <c r="AT21" s="280">
        <f t="shared" ref="AT21:AT44" si="29">AO21-AP21</f>
        <v>0</v>
      </c>
      <c r="AU21" s="280">
        <f t="shared" ref="AU21:AU44" si="30">AP21-AQ21</f>
        <v>0</v>
      </c>
      <c r="AV21" s="280">
        <f t="shared" ref="AV21:AV44" si="31">AQ21-AR21</f>
        <v>0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9"/>
      <c r="BH21" s="40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CI21" s="118"/>
    </row>
    <row r="22" spans="2:89" s="42" customFormat="1" ht="15" hidden="1" customHeight="1" x14ac:dyDescent="0.2">
      <c r="B22" s="33"/>
      <c r="C22" s="34" t="s">
        <v>63</v>
      </c>
      <c r="D22" s="35"/>
      <c r="E22" s="35"/>
      <c r="F22" s="36"/>
      <c r="G22" s="35"/>
      <c r="H22" s="36"/>
      <c r="I22" s="35"/>
      <c r="J22" s="36"/>
      <c r="K22" s="36"/>
      <c r="L22" s="36"/>
      <c r="M22" s="35"/>
      <c r="N22" s="35"/>
      <c r="O22" s="36"/>
      <c r="P22" s="35"/>
      <c r="Q22" s="36"/>
      <c r="R22" s="35"/>
      <c r="S22" s="36"/>
      <c r="T22" s="36"/>
      <c r="U22" s="36"/>
      <c r="V22" s="35"/>
      <c r="W22" s="35"/>
      <c r="X22" s="36"/>
      <c r="Y22" s="35"/>
      <c r="Z22" s="36"/>
      <c r="AA22" s="35"/>
      <c r="AB22" s="36"/>
      <c r="AC22" s="36"/>
      <c r="AD22" s="36"/>
      <c r="AE22" s="35"/>
      <c r="AF22" s="35">
        <v>0</v>
      </c>
      <c r="AG22" s="36">
        <f>AE22-AF22</f>
        <v>0</v>
      </c>
      <c r="AH22" s="35">
        <v>0</v>
      </c>
      <c r="AI22" s="36">
        <f>AF22-AH22</f>
        <v>0</v>
      </c>
      <c r="AJ22" s="35">
        <v>0</v>
      </c>
      <c r="AK22" s="36">
        <f>AH22-AJ22</f>
        <v>0</v>
      </c>
      <c r="AL22" s="36"/>
      <c r="AM22" s="36"/>
      <c r="AN22" s="35">
        <v>0</v>
      </c>
      <c r="AO22" s="37">
        <v>0</v>
      </c>
      <c r="AP22" s="37">
        <v>0</v>
      </c>
      <c r="AQ22" s="37">
        <v>0</v>
      </c>
      <c r="AR22" s="74">
        <f t="shared" si="27"/>
        <v>0</v>
      </c>
      <c r="AS22" s="280">
        <f t="shared" si="28"/>
        <v>0</v>
      </c>
      <c r="AT22" s="280">
        <f t="shared" si="29"/>
        <v>0</v>
      </c>
      <c r="AU22" s="280">
        <f t="shared" si="30"/>
        <v>0</v>
      </c>
      <c r="AV22" s="280">
        <f t="shared" si="31"/>
        <v>0</v>
      </c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9"/>
      <c r="BH22" s="40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CI22" s="118"/>
    </row>
    <row r="23" spans="2:89" s="42" customFormat="1" ht="29.45" customHeight="1" x14ac:dyDescent="0.2">
      <c r="B23" s="33"/>
      <c r="C23" s="315" t="s">
        <v>121</v>
      </c>
      <c r="D23" s="316"/>
      <c r="E23" s="316"/>
      <c r="F23" s="316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6"/>
      <c r="W23" s="316"/>
      <c r="X23" s="316"/>
      <c r="Y23" s="316"/>
      <c r="Z23" s="316"/>
      <c r="AA23" s="316"/>
      <c r="AB23" s="316"/>
      <c r="AC23" s="316"/>
      <c r="AD23" s="316"/>
      <c r="AE23" s="316"/>
      <c r="AF23" s="316"/>
      <c r="AG23" s="316"/>
      <c r="AH23" s="316"/>
      <c r="AI23" s="316"/>
      <c r="AJ23" s="316"/>
      <c r="AK23" s="316"/>
      <c r="AL23" s="316"/>
      <c r="AM23" s="316"/>
      <c r="AN23" s="317"/>
      <c r="AO23" s="37"/>
      <c r="AP23" s="37"/>
      <c r="AQ23" s="37"/>
      <c r="AR23" s="37"/>
      <c r="AS23" s="37"/>
      <c r="AT23" s="37"/>
      <c r="AU23" s="37"/>
      <c r="AV23" s="37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9"/>
      <c r="BH23" s="40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CI23" s="118"/>
    </row>
    <row r="24" spans="2:89" s="67" customFormat="1" ht="15.75" customHeight="1" x14ac:dyDescent="0.2">
      <c r="B24" s="68" t="s">
        <v>14</v>
      </c>
      <c r="C24" s="70" t="s">
        <v>60</v>
      </c>
      <c r="D24" s="71">
        <v>0</v>
      </c>
      <c r="E24" s="71">
        <v>0</v>
      </c>
      <c r="F24" s="72">
        <f>D24-E24</f>
        <v>0</v>
      </c>
      <c r="G24" s="71">
        <v>0</v>
      </c>
      <c r="H24" s="72">
        <f>E24-G24</f>
        <v>0</v>
      </c>
      <c r="I24" s="71">
        <v>0</v>
      </c>
      <c r="J24" s="72">
        <f>G24-I24</f>
        <v>0</v>
      </c>
      <c r="K24" s="71">
        <v>0</v>
      </c>
      <c r="L24" s="72">
        <f>I24-K24</f>
        <v>0</v>
      </c>
      <c r="M24" s="71">
        <v>0</v>
      </c>
      <c r="N24" s="71">
        <v>0</v>
      </c>
      <c r="O24" s="72">
        <f>M24-N24</f>
        <v>0</v>
      </c>
      <c r="P24" s="71">
        <v>0</v>
      </c>
      <c r="Q24" s="72">
        <f>N24-P24</f>
        <v>0</v>
      </c>
      <c r="R24" s="71">
        <v>0</v>
      </c>
      <c r="S24" s="72">
        <f>P24-R24</f>
        <v>0</v>
      </c>
      <c r="T24" s="71">
        <v>0</v>
      </c>
      <c r="U24" s="72">
        <f>R24-T24</f>
        <v>0</v>
      </c>
      <c r="V24" s="71">
        <v>0</v>
      </c>
      <c r="W24" s="71">
        <v>0</v>
      </c>
      <c r="X24" s="72">
        <f>V24-W24</f>
        <v>0</v>
      </c>
      <c r="Y24" s="71">
        <v>0</v>
      </c>
      <c r="Z24" s="72">
        <f>W24-Y24</f>
        <v>0</v>
      </c>
      <c r="AA24" s="71">
        <v>0</v>
      </c>
      <c r="AB24" s="72">
        <f>Y24-AA24</f>
        <v>0</v>
      </c>
      <c r="AC24" s="71">
        <v>0</v>
      </c>
      <c r="AD24" s="72">
        <f>AA24-AC24</f>
        <v>0</v>
      </c>
      <c r="AE24" s="71">
        <v>0</v>
      </c>
      <c r="AF24" s="71">
        <v>0</v>
      </c>
      <c r="AG24" s="72">
        <f t="shared" ref="AG24:AG26" si="32">AE24-AF24</f>
        <v>0</v>
      </c>
      <c r="AH24" s="71">
        <v>0</v>
      </c>
      <c r="AI24" s="72">
        <f t="shared" ref="AI24:AI26" si="33">AF24-AH24</f>
        <v>0</v>
      </c>
      <c r="AJ24" s="71">
        <v>0</v>
      </c>
      <c r="AK24" s="72">
        <f t="shared" ref="AK24:AK26" si="34">AH24-AJ24</f>
        <v>0</v>
      </c>
      <c r="AL24" s="71">
        <v>0</v>
      </c>
      <c r="AM24" s="72">
        <f>AJ24-AL24</f>
        <v>0</v>
      </c>
      <c r="AN24" s="73">
        <f>D24+M24+V24+AE24</f>
        <v>0</v>
      </c>
      <c r="AO24" s="61">
        <f>E24+N24+W24+AF24</f>
        <v>0</v>
      </c>
      <c r="AP24" s="74">
        <f>G24+P24+W24+AF24</f>
        <v>0</v>
      </c>
      <c r="AQ24" s="74">
        <f>I24+R24+AA24+AJ24</f>
        <v>0</v>
      </c>
      <c r="AR24" s="74">
        <f>K24+T24+AC24+AL24</f>
        <v>0</v>
      </c>
      <c r="AS24" s="280">
        <f t="shared" si="28"/>
        <v>0</v>
      </c>
      <c r="AT24" s="280">
        <f t="shared" si="29"/>
        <v>0</v>
      </c>
      <c r="AU24" s="280">
        <f t="shared" si="30"/>
        <v>0</v>
      </c>
      <c r="AV24" s="280">
        <f t="shared" si="31"/>
        <v>0</v>
      </c>
      <c r="AW24" s="78"/>
      <c r="AX24" s="78"/>
      <c r="AY24" s="78"/>
      <c r="AZ24" s="78"/>
      <c r="BA24" s="78"/>
      <c r="BB24" s="78"/>
      <c r="BC24" s="78"/>
      <c r="BD24" s="78"/>
      <c r="BE24" s="78"/>
      <c r="BF24" s="63"/>
      <c r="BG24" s="64"/>
      <c r="BH24" s="63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CI24" s="205" t="s">
        <v>105</v>
      </c>
      <c r="CJ24" s="66" t="s">
        <v>106</v>
      </c>
      <c r="CK24" s="66"/>
    </row>
    <row r="25" spans="2:89" s="67" customFormat="1" ht="15" hidden="1" customHeight="1" x14ac:dyDescent="0.2">
      <c r="B25" s="79"/>
      <c r="C25" s="34" t="s">
        <v>62</v>
      </c>
      <c r="D25" s="35"/>
      <c r="E25" s="35"/>
      <c r="F25" s="36"/>
      <c r="G25" s="35"/>
      <c r="H25" s="36"/>
      <c r="I25" s="35"/>
      <c r="J25" s="36"/>
      <c r="K25" s="36"/>
      <c r="L25" s="36"/>
      <c r="M25" s="35"/>
      <c r="N25" s="35"/>
      <c r="O25" s="36"/>
      <c r="P25" s="35"/>
      <c r="Q25" s="36"/>
      <c r="R25" s="35"/>
      <c r="S25" s="36"/>
      <c r="T25" s="36"/>
      <c r="U25" s="36"/>
      <c r="V25" s="35"/>
      <c r="W25" s="35"/>
      <c r="X25" s="36"/>
      <c r="Y25" s="35"/>
      <c r="Z25" s="36"/>
      <c r="AA25" s="35"/>
      <c r="AB25" s="36"/>
      <c r="AC25" s="36"/>
      <c r="AD25" s="36"/>
      <c r="AE25" s="35"/>
      <c r="AF25" s="35">
        <v>0</v>
      </c>
      <c r="AG25" s="36">
        <f t="shared" si="32"/>
        <v>0</v>
      </c>
      <c r="AH25" s="35">
        <v>0</v>
      </c>
      <c r="AI25" s="36">
        <f t="shared" si="33"/>
        <v>0</v>
      </c>
      <c r="AJ25" s="35">
        <v>0</v>
      </c>
      <c r="AK25" s="36">
        <f t="shared" si="34"/>
        <v>0</v>
      </c>
      <c r="AL25" s="36"/>
      <c r="AM25" s="36"/>
      <c r="AN25" s="35">
        <v>0</v>
      </c>
      <c r="AO25" s="37">
        <v>0</v>
      </c>
      <c r="AP25" s="37">
        <v>0</v>
      </c>
      <c r="AQ25" s="37">
        <v>0</v>
      </c>
      <c r="AR25" s="74">
        <f t="shared" ref="AR25:AR44" si="35">K25+T25+AC25+AL25</f>
        <v>0</v>
      </c>
      <c r="AS25" s="280">
        <f t="shared" si="28"/>
        <v>0</v>
      </c>
      <c r="AT25" s="280">
        <f t="shared" si="29"/>
        <v>0</v>
      </c>
      <c r="AU25" s="280">
        <f t="shared" si="30"/>
        <v>0</v>
      </c>
      <c r="AV25" s="280">
        <f t="shared" si="31"/>
        <v>0</v>
      </c>
      <c r="AW25" s="78"/>
      <c r="AX25" s="78"/>
      <c r="AY25" s="78"/>
      <c r="AZ25" s="78"/>
      <c r="BA25" s="78"/>
      <c r="BB25" s="78"/>
      <c r="BC25" s="78"/>
      <c r="BD25" s="78"/>
      <c r="BE25" s="78"/>
      <c r="BF25" s="63"/>
      <c r="BG25" s="64"/>
      <c r="BH25" s="63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CI25" s="202">
        <v>0</v>
      </c>
      <c r="CJ25" s="203">
        <v>7.0000000000000007E-2</v>
      </c>
      <c r="CK25" s="60" t="s">
        <v>103</v>
      </c>
    </row>
    <row r="26" spans="2:89" s="67" customFormat="1" ht="15" hidden="1" customHeight="1" x14ac:dyDescent="0.2">
      <c r="B26" s="79"/>
      <c r="C26" s="34" t="s">
        <v>63</v>
      </c>
      <c r="D26" s="35"/>
      <c r="E26" s="35"/>
      <c r="F26" s="36"/>
      <c r="G26" s="35"/>
      <c r="H26" s="36"/>
      <c r="I26" s="35"/>
      <c r="J26" s="36"/>
      <c r="K26" s="36"/>
      <c r="L26" s="36"/>
      <c r="M26" s="35"/>
      <c r="N26" s="35"/>
      <c r="O26" s="36"/>
      <c r="P26" s="35"/>
      <c r="Q26" s="36"/>
      <c r="R26" s="35"/>
      <c r="S26" s="36"/>
      <c r="T26" s="36"/>
      <c r="U26" s="36"/>
      <c r="V26" s="35"/>
      <c r="W26" s="35"/>
      <c r="X26" s="36"/>
      <c r="Y26" s="35"/>
      <c r="Z26" s="36"/>
      <c r="AA26" s="35"/>
      <c r="AB26" s="36"/>
      <c r="AC26" s="36"/>
      <c r="AD26" s="36"/>
      <c r="AE26" s="35"/>
      <c r="AF26" s="35">
        <v>0</v>
      </c>
      <c r="AG26" s="36">
        <f t="shared" si="32"/>
        <v>0</v>
      </c>
      <c r="AH26" s="35">
        <v>0</v>
      </c>
      <c r="AI26" s="36">
        <f t="shared" si="33"/>
        <v>0</v>
      </c>
      <c r="AJ26" s="35">
        <v>0</v>
      </c>
      <c r="AK26" s="36">
        <f t="shared" si="34"/>
        <v>0</v>
      </c>
      <c r="AL26" s="36"/>
      <c r="AM26" s="36"/>
      <c r="AN26" s="35">
        <v>0</v>
      </c>
      <c r="AO26" s="37">
        <v>0</v>
      </c>
      <c r="AP26" s="37">
        <v>0</v>
      </c>
      <c r="AQ26" s="37">
        <v>0</v>
      </c>
      <c r="AR26" s="74">
        <f t="shared" si="35"/>
        <v>0</v>
      </c>
      <c r="AS26" s="280">
        <f t="shared" si="28"/>
        <v>0</v>
      </c>
      <c r="AT26" s="280">
        <f t="shared" si="29"/>
        <v>0</v>
      </c>
      <c r="AU26" s="280">
        <f t="shared" si="30"/>
        <v>0</v>
      </c>
      <c r="AV26" s="280">
        <f t="shared" si="31"/>
        <v>0</v>
      </c>
      <c r="AW26" s="78"/>
      <c r="AX26" s="78"/>
      <c r="AY26" s="78"/>
      <c r="AZ26" s="78"/>
      <c r="BA26" s="78"/>
      <c r="BB26" s="78"/>
      <c r="BC26" s="78"/>
      <c r="BD26" s="78"/>
      <c r="BE26" s="78"/>
      <c r="BF26" s="63"/>
      <c r="BG26" s="64"/>
      <c r="BH26" s="63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CI26" s="204">
        <v>0.5</v>
      </c>
      <c r="CJ26" s="203">
        <v>0.15</v>
      </c>
      <c r="CK26" s="60" t="s">
        <v>103</v>
      </c>
    </row>
    <row r="27" spans="2:89" s="67" customFormat="1" ht="33" customHeight="1" x14ac:dyDescent="0.2">
      <c r="B27" s="79"/>
      <c r="C27" s="315" t="s">
        <v>120</v>
      </c>
      <c r="D27" s="316"/>
      <c r="E27" s="316"/>
      <c r="F27" s="316"/>
      <c r="G27" s="316"/>
      <c r="H27" s="316"/>
      <c r="I27" s="316"/>
      <c r="J27" s="316"/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316"/>
      <c r="Y27" s="316"/>
      <c r="Z27" s="316"/>
      <c r="AA27" s="316"/>
      <c r="AB27" s="316"/>
      <c r="AC27" s="316"/>
      <c r="AD27" s="316"/>
      <c r="AE27" s="316"/>
      <c r="AF27" s="316"/>
      <c r="AG27" s="316"/>
      <c r="AH27" s="316"/>
      <c r="AI27" s="316"/>
      <c r="AJ27" s="316"/>
      <c r="AK27" s="316"/>
      <c r="AL27" s="316"/>
      <c r="AM27" s="316"/>
      <c r="AN27" s="317"/>
      <c r="AO27" s="37"/>
      <c r="AP27" s="37"/>
      <c r="AQ27" s="37"/>
      <c r="AR27" s="37"/>
      <c r="AS27" s="37"/>
      <c r="AT27" s="37"/>
      <c r="AU27" s="37"/>
      <c r="AV27" s="37"/>
      <c r="AW27" s="78"/>
      <c r="AX27" s="78"/>
      <c r="AY27" s="78"/>
      <c r="AZ27" s="78"/>
      <c r="BA27" s="78"/>
      <c r="BB27" s="78"/>
      <c r="BC27" s="78"/>
      <c r="BD27" s="78"/>
      <c r="BE27" s="78"/>
      <c r="BF27" s="63"/>
      <c r="BG27" s="64"/>
      <c r="BH27" s="63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CI27" s="204">
        <v>0.75</v>
      </c>
      <c r="CJ27" s="203">
        <v>0.4</v>
      </c>
      <c r="CK27" s="60" t="s">
        <v>103</v>
      </c>
    </row>
    <row r="28" spans="2:89" s="66" customFormat="1" ht="28.5" x14ac:dyDescent="0.2">
      <c r="B28" s="79" t="s">
        <v>15</v>
      </c>
      <c r="C28" s="70" t="s">
        <v>64</v>
      </c>
      <c r="D28" s="71">
        <v>0</v>
      </c>
      <c r="E28" s="71">
        <v>0</v>
      </c>
      <c r="F28" s="72">
        <f>D28-E28</f>
        <v>0</v>
      </c>
      <c r="G28" s="71">
        <v>0</v>
      </c>
      <c r="H28" s="72">
        <f>E28-G28</f>
        <v>0</v>
      </c>
      <c r="I28" s="71">
        <v>0</v>
      </c>
      <c r="J28" s="72">
        <f>G28-I28</f>
        <v>0</v>
      </c>
      <c r="K28" s="71">
        <v>0</v>
      </c>
      <c r="L28" s="72">
        <f>I28-K28</f>
        <v>0</v>
      </c>
      <c r="M28" s="71">
        <v>0</v>
      </c>
      <c r="N28" s="71">
        <v>0</v>
      </c>
      <c r="O28" s="72">
        <f>M28-N28</f>
        <v>0</v>
      </c>
      <c r="P28" s="71">
        <v>0</v>
      </c>
      <c r="Q28" s="72">
        <f>N28-P28</f>
        <v>0</v>
      </c>
      <c r="R28" s="71">
        <v>0</v>
      </c>
      <c r="S28" s="72">
        <f>P28-R28</f>
        <v>0</v>
      </c>
      <c r="T28" s="71">
        <v>0</v>
      </c>
      <c r="U28" s="72">
        <f>R28-T28</f>
        <v>0</v>
      </c>
      <c r="V28" s="71">
        <v>0</v>
      </c>
      <c r="W28" s="71">
        <v>0</v>
      </c>
      <c r="X28" s="72">
        <f>V28-W28</f>
        <v>0</v>
      </c>
      <c r="Y28" s="71">
        <v>0</v>
      </c>
      <c r="Z28" s="72">
        <f>W28-Y28</f>
        <v>0</v>
      </c>
      <c r="AA28" s="71">
        <v>0</v>
      </c>
      <c r="AB28" s="72">
        <f>Y28-AA28</f>
        <v>0</v>
      </c>
      <c r="AC28" s="71">
        <v>0</v>
      </c>
      <c r="AD28" s="72">
        <f>AA28-AC28</f>
        <v>0</v>
      </c>
      <c r="AE28" s="71">
        <v>0</v>
      </c>
      <c r="AF28" s="71">
        <v>0</v>
      </c>
      <c r="AG28" s="72">
        <f t="shared" ref="AG28:AG36" si="36">AE28-AF28</f>
        <v>0</v>
      </c>
      <c r="AH28" s="71">
        <v>0</v>
      </c>
      <c r="AI28" s="72">
        <f t="shared" ref="AI28:AI36" si="37">AF28-AH28</f>
        <v>0</v>
      </c>
      <c r="AJ28" s="71">
        <v>0</v>
      </c>
      <c r="AK28" s="72">
        <f t="shared" ref="AK28:AK36" si="38">AH28-AJ28</f>
        <v>0</v>
      </c>
      <c r="AL28" s="71">
        <v>0</v>
      </c>
      <c r="AM28" s="72">
        <f>AJ28-AL28</f>
        <v>0</v>
      </c>
      <c r="AN28" s="73">
        <f>D28+M28+V28+AE28</f>
        <v>0</v>
      </c>
      <c r="AO28" s="61">
        <f>E28+N28+W28+AF28</f>
        <v>0</v>
      </c>
      <c r="AP28" s="74">
        <f>G28+P28+W28+AF28</f>
        <v>0</v>
      </c>
      <c r="AQ28" s="74">
        <f>I28+R28+AA28+AJ28</f>
        <v>0</v>
      </c>
      <c r="AR28" s="74">
        <f t="shared" si="35"/>
        <v>0</v>
      </c>
      <c r="AS28" s="280">
        <f t="shared" si="28"/>
        <v>0</v>
      </c>
      <c r="AT28" s="280">
        <f t="shared" si="29"/>
        <v>0</v>
      </c>
      <c r="AU28" s="280">
        <f t="shared" si="30"/>
        <v>0</v>
      </c>
      <c r="AV28" s="280">
        <f t="shared" si="31"/>
        <v>0</v>
      </c>
      <c r="AW28" s="62"/>
      <c r="AX28" s="62"/>
      <c r="AY28" s="62"/>
      <c r="AZ28" s="62"/>
      <c r="BA28" s="62"/>
      <c r="BB28" s="62"/>
      <c r="BC28" s="62"/>
      <c r="BD28" s="62"/>
      <c r="BE28" s="62"/>
      <c r="BF28" s="63"/>
      <c r="BG28" s="64"/>
      <c r="BH28" s="65"/>
      <c r="CI28" s="200"/>
      <c r="CJ28" s="201"/>
      <c r="CK28" s="201"/>
    </row>
    <row r="29" spans="2:89" s="66" customFormat="1" ht="15" hidden="1" customHeight="1" x14ac:dyDescent="0.2">
      <c r="B29" s="79"/>
      <c r="C29" s="34" t="s">
        <v>62</v>
      </c>
      <c r="D29" s="35"/>
      <c r="E29" s="35"/>
      <c r="F29" s="36"/>
      <c r="G29" s="35"/>
      <c r="H29" s="36"/>
      <c r="I29" s="35"/>
      <c r="J29" s="36"/>
      <c r="K29" s="36"/>
      <c r="L29" s="36"/>
      <c r="M29" s="35"/>
      <c r="N29" s="35"/>
      <c r="O29" s="36"/>
      <c r="P29" s="35"/>
      <c r="Q29" s="36"/>
      <c r="R29" s="35"/>
      <c r="S29" s="36"/>
      <c r="T29" s="36"/>
      <c r="U29" s="36"/>
      <c r="V29" s="35"/>
      <c r="W29" s="35"/>
      <c r="X29" s="36"/>
      <c r="Y29" s="35"/>
      <c r="Z29" s="36"/>
      <c r="AA29" s="35"/>
      <c r="AB29" s="36"/>
      <c r="AC29" s="36"/>
      <c r="AD29" s="36"/>
      <c r="AE29" s="35"/>
      <c r="AF29" s="35">
        <v>0</v>
      </c>
      <c r="AG29" s="36">
        <f t="shared" si="36"/>
        <v>0</v>
      </c>
      <c r="AH29" s="35">
        <v>0</v>
      </c>
      <c r="AI29" s="36">
        <f t="shared" si="37"/>
        <v>0</v>
      </c>
      <c r="AJ29" s="35">
        <v>0</v>
      </c>
      <c r="AK29" s="36">
        <f t="shared" si="38"/>
        <v>0</v>
      </c>
      <c r="AL29" s="36"/>
      <c r="AM29" s="36"/>
      <c r="AN29" s="35">
        <v>0</v>
      </c>
      <c r="AO29" s="37">
        <v>0</v>
      </c>
      <c r="AP29" s="37">
        <v>0</v>
      </c>
      <c r="AQ29" s="37">
        <v>0</v>
      </c>
      <c r="AR29" s="74">
        <f t="shared" si="35"/>
        <v>0</v>
      </c>
      <c r="AS29" s="280">
        <f t="shared" si="28"/>
        <v>0</v>
      </c>
      <c r="AT29" s="280">
        <f t="shared" si="29"/>
        <v>0</v>
      </c>
      <c r="AU29" s="280">
        <f t="shared" si="30"/>
        <v>0</v>
      </c>
      <c r="AV29" s="280">
        <f t="shared" si="31"/>
        <v>0</v>
      </c>
      <c r="AW29" s="62"/>
      <c r="AX29" s="62"/>
      <c r="AY29" s="62"/>
      <c r="AZ29" s="62"/>
      <c r="BA29" s="62"/>
      <c r="BB29" s="62"/>
      <c r="BC29" s="62"/>
      <c r="BD29" s="62"/>
      <c r="BE29" s="62"/>
      <c r="BF29" s="63"/>
      <c r="BG29" s="64"/>
      <c r="BH29" s="65"/>
      <c r="CI29" s="58"/>
    </row>
    <row r="30" spans="2:89" s="66" customFormat="1" ht="15" hidden="1" customHeight="1" x14ac:dyDescent="0.2">
      <c r="B30" s="79"/>
      <c r="C30" s="34" t="s">
        <v>63</v>
      </c>
      <c r="D30" s="35"/>
      <c r="E30" s="35"/>
      <c r="F30" s="36"/>
      <c r="G30" s="35"/>
      <c r="H30" s="36"/>
      <c r="I30" s="35"/>
      <c r="J30" s="36"/>
      <c r="K30" s="36"/>
      <c r="L30" s="36"/>
      <c r="M30" s="35"/>
      <c r="N30" s="35"/>
      <c r="O30" s="36"/>
      <c r="P30" s="35"/>
      <c r="Q30" s="36"/>
      <c r="R30" s="35"/>
      <c r="S30" s="36"/>
      <c r="T30" s="36"/>
      <c r="U30" s="36"/>
      <c r="V30" s="35"/>
      <c r="W30" s="35"/>
      <c r="X30" s="36"/>
      <c r="Y30" s="35"/>
      <c r="Z30" s="36"/>
      <c r="AA30" s="35"/>
      <c r="AB30" s="36"/>
      <c r="AC30" s="36"/>
      <c r="AD30" s="36"/>
      <c r="AE30" s="35"/>
      <c r="AF30" s="35">
        <v>0</v>
      </c>
      <c r="AG30" s="36">
        <f t="shared" si="36"/>
        <v>0</v>
      </c>
      <c r="AH30" s="35">
        <v>0</v>
      </c>
      <c r="AI30" s="36">
        <f t="shared" si="37"/>
        <v>0</v>
      </c>
      <c r="AJ30" s="35">
        <v>0</v>
      </c>
      <c r="AK30" s="36">
        <f t="shared" si="38"/>
        <v>0</v>
      </c>
      <c r="AL30" s="36"/>
      <c r="AM30" s="36"/>
      <c r="AN30" s="35">
        <v>0</v>
      </c>
      <c r="AO30" s="37">
        <v>0</v>
      </c>
      <c r="AP30" s="37">
        <v>0</v>
      </c>
      <c r="AQ30" s="37">
        <v>0</v>
      </c>
      <c r="AR30" s="74">
        <f t="shared" si="35"/>
        <v>0</v>
      </c>
      <c r="AS30" s="280">
        <f t="shared" si="28"/>
        <v>0</v>
      </c>
      <c r="AT30" s="280">
        <f t="shared" si="29"/>
        <v>0</v>
      </c>
      <c r="AU30" s="280">
        <f t="shared" si="30"/>
        <v>0</v>
      </c>
      <c r="AV30" s="280">
        <f t="shared" si="31"/>
        <v>0</v>
      </c>
      <c r="AW30" s="62"/>
      <c r="AX30" s="62"/>
      <c r="AY30" s="62"/>
      <c r="AZ30" s="62"/>
      <c r="BA30" s="62"/>
      <c r="BB30" s="62"/>
      <c r="BC30" s="62"/>
      <c r="BD30" s="62"/>
      <c r="BE30" s="62"/>
      <c r="BF30" s="63"/>
      <c r="BG30" s="64"/>
      <c r="BH30" s="65"/>
      <c r="CI30" s="58"/>
    </row>
    <row r="31" spans="2:89" s="66" customFormat="1" ht="31.9" customHeight="1" x14ac:dyDescent="0.2">
      <c r="B31" s="79"/>
      <c r="C31" s="315" t="s">
        <v>121</v>
      </c>
      <c r="D31" s="316"/>
      <c r="E31" s="316"/>
      <c r="F31" s="316"/>
      <c r="G31" s="316"/>
      <c r="H31" s="316"/>
      <c r="I31" s="316"/>
      <c r="J31" s="316"/>
      <c r="K31" s="316"/>
      <c r="L31" s="316"/>
      <c r="M31" s="316"/>
      <c r="N31" s="316"/>
      <c r="O31" s="316"/>
      <c r="P31" s="316"/>
      <c r="Q31" s="316"/>
      <c r="R31" s="316"/>
      <c r="S31" s="316"/>
      <c r="T31" s="316"/>
      <c r="U31" s="316"/>
      <c r="V31" s="316"/>
      <c r="W31" s="316"/>
      <c r="X31" s="316"/>
      <c r="Y31" s="316"/>
      <c r="Z31" s="316"/>
      <c r="AA31" s="316"/>
      <c r="AB31" s="316"/>
      <c r="AC31" s="316"/>
      <c r="AD31" s="316"/>
      <c r="AE31" s="316"/>
      <c r="AF31" s="316"/>
      <c r="AG31" s="316"/>
      <c r="AH31" s="316"/>
      <c r="AI31" s="316"/>
      <c r="AJ31" s="316"/>
      <c r="AK31" s="316"/>
      <c r="AL31" s="316"/>
      <c r="AM31" s="316"/>
      <c r="AN31" s="317"/>
      <c r="AO31" s="37"/>
      <c r="AP31" s="37"/>
      <c r="AQ31" s="37"/>
      <c r="AR31" s="37"/>
      <c r="AS31" s="37"/>
      <c r="AT31" s="37"/>
      <c r="AU31" s="37"/>
      <c r="AV31" s="37"/>
      <c r="AW31" s="62"/>
      <c r="AX31" s="62"/>
      <c r="AY31" s="62"/>
      <c r="AZ31" s="62"/>
      <c r="BA31" s="62"/>
      <c r="BB31" s="62"/>
      <c r="BC31" s="62"/>
      <c r="BD31" s="62"/>
      <c r="BE31" s="62"/>
      <c r="BF31" s="63"/>
      <c r="BG31" s="64"/>
      <c r="BH31" s="65"/>
      <c r="CI31" s="58"/>
    </row>
    <row r="32" spans="2:89" s="66" customFormat="1" ht="14.25" x14ac:dyDescent="0.2">
      <c r="B32" s="68" t="s">
        <v>16</v>
      </c>
      <c r="C32" s="70" t="s">
        <v>57</v>
      </c>
      <c r="D32" s="71">
        <v>0</v>
      </c>
      <c r="E32" s="71">
        <v>0</v>
      </c>
      <c r="F32" s="72">
        <f>D32-E32</f>
        <v>0</v>
      </c>
      <c r="G32" s="71">
        <v>0</v>
      </c>
      <c r="H32" s="72">
        <f>E32-G32</f>
        <v>0</v>
      </c>
      <c r="I32" s="71">
        <v>0</v>
      </c>
      <c r="J32" s="72">
        <f>G32-I32</f>
        <v>0</v>
      </c>
      <c r="K32" s="71">
        <v>0</v>
      </c>
      <c r="L32" s="72">
        <f>I32-K32</f>
        <v>0</v>
      </c>
      <c r="M32" s="71">
        <v>0</v>
      </c>
      <c r="N32" s="71">
        <v>0</v>
      </c>
      <c r="O32" s="72">
        <f>M32-N32</f>
        <v>0</v>
      </c>
      <c r="P32" s="71">
        <v>0</v>
      </c>
      <c r="Q32" s="72">
        <f>N32-P32</f>
        <v>0</v>
      </c>
      <c r="R32" s="71">
        <v>0</v>
      </c>
      <c r="S32" s="72">
        <f>P32-R32</f>
        <v>0</v>
      </c>
      <c r="T32" s="71">
        <v>0</v>
      </c>
      <c r="U32" s="72">
        <f>R32-T32</f>
        <v>0</v>
      </c>
      <c r="V32" s="71">
        <v>0</v>
      </c>
      <c r="W32" s="71">
        <v>0</v>
      </c>
      <c r="X32" s="72">
        <f>V32-W32</f>
        <v>0</v>
      </c>
      <c r="Y32" s="71">
        <v>0</v>
      </c>
      <c r="Z32" s="72">
        <f>W32-Y32</f>
        <v>0</v>
      </c>
      <c r="AA32" s="71">
        <v>0</v>
      </c>
      <c r="AB32" s="72">
        <f>Y32-AA32</f>
        <v>0</v>
      </c>
      <c r="AC32" s="71">
        <v>0</v>
      </c>
      <c r="AD32" s="72">
        <f>AA32-AC32</f>
        <v>0</v>
      </c>
      <c r="AE32" s="71">
        <v>0</v>
      </c>
      <c r="AF32" s="71">
        <v>0</v>
      </c>
      <c r="AG32" s="72">
        <f t="shared" si="36"/>
        <v>0</v>
      </c>
      <c r="AH32" s="71">
        <v>0</v>
      </c>
      <c r="AI32" s="72">
        <f t="shared" si="37"/>
        <v>0</v>
      </c>
      <c r="AJ32" s="71">
        <v>0</v>
      </c>
      <c r="AK32" s="72">
        <f t="shared" si="38"/>
        <v>0</v>
      </c>
      <c r="AL32" s="71">
        <v>0</v>
      </c>
      <c r="AM32" s="72">
        <f>AJ32-AL32</f>
        <v>0</v>
      </c>
      <c r="AN32" s="73">
        <f>D32+M32+V32+AE32</f>
        <v>0</v>
      </c>
      <c r="AO32" s="61">
        <f>E32+N32+W32+AF32</f>
        <v>0</v>
      </c>
      <c r="AP32" s="74">
        <f>G32+P32+W32+AF32</f>
        <v>0</v>
      </c>
      <c r="AQ32" s="74">
        <f>I32+R32+AA32+AJ32</f>
        <v>0</v>
      </c>
      <c r="AR32" s="74">
        <f t="shared" si="35"/>
        <v>0</v>
      </c>
      <c r="AS32" s="280">
        <f t="shared" si="28"/>
        <v>0</v>
      </c>
      <c r="AT32" s="280">
        <f t="shared" si="29"/>
        <v>0</v>
      </c>
      <c r="AU32" s="280">
        <f t="shared" si="30"/>
        <v>0</v>
      </c>
      <c r="AV32" s="280">
        <f t="shared" si="31"/>
        <v>0</v>
      </c>
      <c r="AW32" s="48"/>
      <c r="AX32" s="48"/>
      <c r="AY32" s="48"/>
      <c r="AZ32" s="48"/>
      <c r="BA32" s="48"/>
      <c r="BB32" s="48"/>
      <c r="BC32" s="48"/>
      <c r="BD32" s="48"/>
      <c r="BE32" s="48"/>
      <c r="BF32" s="63"/>
      <c r="BG32" s="64"/>
      <c r="BH32" s="63"/>
      <c r="CI32" s="58"/>
    </row>
    <row r="33" spans="1:91" s="66" customFormat="1" ht="15" hidden="1" customHeight="1" x14ac:dyDescent="0.2">
      <c r="B33" s="79"/>
      <c r="C33" s="34" t="s">
        <v>62</v>
      </c>
      <c r="D33" s="35"/>
      <c r="E33" s="35"/>
      <c r="F33" s="36"/>
      <c r="G33" s="35"/>
      <c r="H33" s="36"/>
      <c r="I33" s="35"/>
      <c r="J33" s="36"/>
      <c r="K33" s="36"/>
      <c r="L33" s="36"/>
      <c r="M33" s="35"/>
      <c r="N33" s="35"/>
      <c r="O33" s="36"/>
      <c r="P33" s="35"/>
      <c r="Q33" s="36"/>
      <c r="R33" s="35"/>
      <c r="S33" s="36"/>
      <c r="T33" s="36"/>
      <c r="U33" s="36"/>
      <c r="V33" s="35"/>
      <c r="W33" s="35"/>
      <c r="X33" s="36"/>
      <c r="Y33" s="35"/>
      <c r="Z33" s="36"/>
      <c r="AA33" s="35"/>
      <c r="AB33" s="36"/>
      <c r="AC33" s="36"/>
      <c r="AD33" s="36"/>
      <c r="AE33" s="35"/>
      <c r="AF33" s="35">
        <v>0</v>
      </c>
      <c r="AG33" s="36">
        <f t="shared" si="36"/>
        <v>0</v>
      </c>
      <c r="AH33" s="35">
        <v>0</v>
      </c>
      <c r="AI33" s="36">
        <f t="shared" si="37"/>
        <v>0</v>
      </c>
      <c r="AJ33" s="35">
        <v>0</v>
      </c>
      <c r="AK33" s="36">
        <f t="shared" si="38"/>
        <v>0</v>
      </c>
      <c r="AL33" s="36"/>
      <c r="AM33" s="36"/>
      <c r="AN33" s="35">
        <v>0</v>
      </c>
      <c r="AO33" s="37">
        <v>0</v>
      </c>
      <c r="AP33" s="37">
        <v>0</v>
      </c>
      <c r="AQ33" s="37">
        <v>0</v>
      </c>
      <c r="AR33" s="74">
        <f t="shared" si="35"/>
        <v>0</v>
      </c>
      <c r="AS33" s="280">
        <f t="shared" si="28"/>
        <v>0</v>
      </c>
      <c r="AT33" s="280">
        <f t="shared" si="29"/>
        <v>0</v>
      </c>
      <c r="AU33" s="280">
        <f t="shared" si="30"/>
        <v>0</v>
      </c>
      <c r="AV33" s="280">
        <f t="shared" si="31"/>
        <v>0</v>
      </c>
      <c r="AW33" s="48"/>
      <c r="AX33" s="48"/>
      <c r="AY33" s="48"/>
      <c r="AZ33" s="48"/>
      <c r="BA33" s="48"/>
      <c r="BB33" s="48"/>
      <c r="BC33" s="48"/>
      <c r="BD33" s="48"/>
      <c r="BE33" s="48"/>
      <c r="BF33" s="63"/>
      <c r="BG33" s="64"/>
      <c r="BH33" s="63"/>
      <c r="CI33" s="58"/>
    </row>
    <row r="34" spans="1:91" s="66" customFormat="1" ht="15" hidden="1" customHeight="1" x14ac:dyDescent="0.2">
      <c r="B34" s="79"/>
      <c r="C34" s="34" t="s">
        <v>63</v>
      </c>
      <c r="D34" s="35"/>
      <c r="E34" s="35"/>
      <c r="F34" s="36"/>
      <c r="G34" s="35"/>
      <c r="H34" s="36"/>
      <c r="I34" s="35"/>
      <c r="J34" s="36"/>
      <c r="K34" s="36"/>
      <c r="L34" s="36"/>
      <c r="M34" s="35"/>
      <c r="N34" s="35"/>
      <c r="O34" s="36"/>
      <c r="P34" s="35"/>
      <c r="Q34" s="36"/>
      <c r="R34" s="35"/>
      <c r="S34" s="36"/>
      <c r="T34" s="36"/>
      <c r="U34" s="36"/>
      <c r="V34" s="35"/>
      <c r="W34" s="35"/>
      <c r="X34" s="36"/>
      <c r="Y34" s="35"/>
      <c r="Z34" s="36"/>
      <c r="AA34" s="35"/>
      <c r="AB34" s="36"/>
      <c r="AC34" s="36"/>
      <c r="AD34" s="36"/>
      <c r="AE34" s="35"/>
      <c r="AF34" s="35">
        <v>0</v>
      </c>
      <c r="AG34" s="36">
        <f t="shared" si="36"/>
        <v>0</v>
      </c>
      <c r="AH34" s="35">
        <v>0</v>
      </c>
      <c r="AI34" s="36">
        <f t="shared" si="37"/>
        <v>0</v>
      </c>
      <c r="AJ34" s="35">
        <v>0</v>
      </c>
      <c r="AK34" s="36">
        <f t="shared" si="38"/>
        <v>0</v>
      </c>
      <c r="AL34" s="36"/>
      <c r="AM34" s="36"/>
      <c r="AN34" s="35">
        <v>0</v>
      </c>
      <c r="AO34" s="37">
        <v>0</v>
      </c>
      <c r="AP34" s="37">
        <v>0</v>
      </c>
      <c r="AQ34" s="37">
        <v>0</v>
      </c>
      <c r="AR34" s="74">
        <f t="shared" si="35"/>
        <v>0</v>
      </c>
      <c r="AS34" s="280">
        <f t="shared" si="28"/>
        <v>0</v>
      </c>
      <c r="AT34" s="280">
        <f t="shared" si="29"/>
        <v>0</v>
      </c>
      <c r="AU34" s="280">
        <f t="shared" si="30"/>
        <v>0</v>
      </c>
      <c r="AV34" s="280">
        <f t="shared" si="31"/>
        <v>0</v>
      </c>
      <c r="AW34" s="48"/>
      <c r="AX34" s="48"/>
      <c r="AY34" s="48"/>
      <c r="AZ34" s="48"/>
      <c r="BA34" s="48"/>
      <c r="BB34" s="48"/>
      <c r="BC34" s="48"/>
      <c r="BD34" s="48"/>
      <c r="BE34" s="48"/>
      <c r="BF34" s="63"/>
      <c r="BG34" s="64"/>
      <c r="BH34" s="63"/>
      <c r="CI34" s="58"/>
    </row>
    <row r="35" spans="1:91" s="66" customFormat="1" ht="31.9" customHeight="1" x14ac:dyDescent="0.2">
      <c r="B35" s="79"/>
      <c r="C35" s="315" t="s">
        <v>59</v>
      </c>
      <c r="D35" s="316"/>
      <c r="E35" s="316"/>
      <c r="F35" s="316"/>
      <c r="G35" s="316"/>
      <c r="H35" s="316"/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6"/>
      <c r="AM35" s="316"/>
      <c r="AN35" s="317"/>
      <c r="AO35" s="37"/>
      <c r="AP35" s="37"/>
      <c r="AQ35" s="37"/>
      <c r="AR35" s="37"/>
      <c r="AS35" s="37"/>
      <c r="AT35" s="37"/>
      <c r="AU35" s="37"/>
      <c r="AV35" s="37"/>
      <c r="AW35" s="62"/>
      <c r="AX35" s="62"/>
      <c r="AY35" s="62"/>
      <c r="AZ35" s="62"/>
      <c r="BA35" s="62"/>
      <c r="BB35" s="62"/>
      <c r="BC35" s="62"/>
      <c r="BD35" s="62"/>
      <c r="BE35" s="62"/>
      <c r="BF35" s="63"/>
      <c r="BG35" s="64"/>
      <c r="BH35" s="65"/>
      <c r="CI35" s="58"/>
    </row>
    <row r="36" spans="1:91" s="66" customFormat="1" ht="14.25" x14ac:dyDescent="0.2">
      <c r="B36" s="68" t="s">
        <v>17</v>
      </c>
      <c r="C36" s="70" t="s">
        <v>58</v>
      </c>
      <c r="D36" s="71">
        <v>0</v>
      </c>
      <c r="E36" s="71">
        <v>0</v>
      </c>
      <c r="F36" s="72">
        <f>D36-E36</f>
        <v>0</v>
      </c>
      <c r="G36" s="71">
        <v>0</v>
      </c>
      <c r="H36" s="72">
        <f>E36-G36</f>
        <v>0</v>
      </c>
      <c r="I36" s="71">
        <v>0</v>
      </c>
      <c r="J36" s="72">
        <f>G36-I36</f>
        <v>0</v>
      </c>
      <c r="K36" s="71">
        <v>0</v>
      </c>
      <c r="L36" s="72">
        <f>I36-K36</f>
        <v>0</v>
      </c>
      <c r="M36" s="71">
        <v>0</v>
      </c>
      <c r="N36" s="71">
        <v>0</v>
      </c>
      <c r="O36" s="72">
        <f>M36-N36</f>
        <v>0</v>
      </c>
      <c r="P36" s="71">
        <v>0</v>
      </c>
      <c r="Q36" s="72">
        <f>N36-P36</f>
        <v>0</v>
      </c>
      <c r="R36" s="71">
        <v>0</v>
      </c>
      <c r="S36" s="72">
        <f>P36-R36</f>
        <v>0</v>
      </c>
      <c r="T36" s="71">
        <v>0</v>
      </c>
      <c r="U36" s="72">
        <f>R36-T36</f>
        <v>0</v>
      </c>
      <c r="V36" s="71">
        <v>0</v>
      </c>
      <c r="W36" s="71">
        <v>0</v>
      </c>
      <c r="X36" s="72">
        <f>V36-W36</f>
        <v>0</v>
      </c>
      <c r="Y36" s="71">
        <v>0</v>
      </c>
      <c r="Z36" s="72">
        <f>W36-Y36</f>
        <v>0</v>
      </c>
      <c r="AA36" s="71">
        <v>0</v>
      </c>
      <c r="AB36" s="72">
        <f>Y36-AA36</f>
        <v>0</v>
      </c>
      <c r="AC36" s="71">
        <v>0</v>
      </c>
      <c r="AD36" s="72">
        <f>AA36-AC36</f>
        <v>0</v>
      </c>
      <c r="AE36" s="71">
        <v>0</v>
      </c>
      <c r="AF36" s="71">
        <v>0</v>
      </c>
      <c r="AG36" s="72">
        <f t="shared" si="36"/>
        <v>0</v>
      </c>
      <c r="AH36" s="71">
        <v>0</v>
      </c>
      <c r="AI36" s="72">
        <f t="shared" si="37"/>
        <v>0</v>
      </c>
      <c r="AJ36" s="71">
        <v>0</v>
      </c>
      <c r="AK36" s="72">
        <f t="shared" si="38"/>
        <v>0</v>
      </c>
      <c r="AL36" s="71">
        <v>0</v>
      </c>
      <c r="AM36" s="72">
        <f>AJ36-AL36</f>
        <v>0</v>
      </c>
      <c r="AN36" s="73">
        <f>D36+M36+V36+AE36</f>
        <v>0</v>
      </c>
      <c r="AO36" s="61">
        <f>E36+N36+W36+AF36</f>
        <v>0</v>
      </c>
      <c r="AP36" s="74">
        <f>G36+P36+W36+AF3</f>
        <v>0</v>
      </c>
      <c r="AQ36" s="74">
        <f>I36+R36+AA36+AJ36</f>
        <v>0</v>
      </c>
      <c r="AR36" s="74">
        <f t="shared" si="35"/>
        <v>0</v>
      </c>
      <c r="AS36" s="280">
        <f t="shared" si="28"/>
        <v>0</v>
      </c>
      <c r="AT36" s="280">
        <f t="shared" si="29"/>
        <v>0</v>
      </c>
      <c r="AU36" s="280">
        <f t="shared" si="30"/>
        <v>0</v>
      </c>
      <c r="AV36" s="280">
        <f t="shared" si="31"/>
        <v>0</v>
      </c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4"/>
      <c r="BH36" s="65"/>
      <c r="CI36" s="58"/>
    </row>
    <row r="37" spans="1:91" s="66" customFormat="1" ht="15" hidden="1" customHeight="1" x14ac:dyDescent="0.2">
      <c r="B37" s="79"/>
      <c r="C37" s="34" t="s">
        <v>62</v>
      </c>
      <c r="D37" s="35"/>
      <c r="E37" s="35"/>
      <c r="F37" s="36"/>
      <c r="G37" s="35"/>
      <c r="H37" s="36"/>
      <c r="I37" s="35"/>
      <c r="J37" s="36"/>
      <c r="K37" s="36"/>
      <c r="L37" s="36"/>
      <c r="M37" s="35"/>
      <c r="N37" s="35"/>
      <c r="O37" s="36"/>
      <c r="P37" s="35"/>
      <c r="Q37" s="36"/>
      <c r="R37" s="35"/>
      <c r="S37" s="36"/>
      <c r="T37" s="36"/>
      <c r="U37" s="36"/>
      <c r="V37" s="35"/>
      <c r="W37" s="35"/>
      <c r="X37" s="36"/>
      <c r="Y37" s="35"/>
      <c r="Z37" s="36"/>
      <c r="AA37" s="35"/>
      <c r="AB37" s="36"/>
      <c r="AC37" s="36"/>
      <c r="AD37" s="36"/>
      <c r="AE37" s="35"/>
      <c r="AF37" s="35">
        <v>0</v>
      </c>
      <c r="AG37" s="36">
        <f t="shared" ref="AG37:AG38" si="39">AE37-AF37</f>
        <v>0</v>
      </c>
      <c r="AH37" s="35">
        <v>0</v>
      </c>
      <c r="AI37" s="36">
        <f t="shared" ref="AI37:AI38" si="40">AF37-AH37</f>
        <v>0</v>
      </c>
      <c r="AJ37" s="35">
        <v>0</v>
      </c>
      <c r="AK37" s="36">
        <f t="shared" ref="AK37:AK38" si="41">AH37-AJ37</f>
        <v>0</v>
      </c>
      <c r="AL37" s="36"/>
      <c r="AM37" s="36"/>
      <c r="AN37" s="35">
        <v>0</v>
      </c>
      <c r="AO37" s="37">
        <v>0</v>
      </c>
      <c r="AP37" s="37">
        <v>0</v>
      </c>
      <c r="AQ37" s="37">
        <v>0</v>
      </c>
      <c r="AR37" s="74">
        <f t="shared" si="35"/>
        <v>0</v>
      </c>
      <c r="AS37" s="280">
        <f t="shared" si="28"/>
        <v>0</v>
      </c>
      <c r="AT37" s="280">
        <f t="shared" si="29"/>
        <v>0</v>
      </c>
      <c r="AU37" s="280">
        <f t="shared" si="30"/>
        <v>0</v>
      </c>
      <c r="AV37" s="280">
        <f t="shared" si="31"/>
        <v>0</v>
      </c>
      <c r="AW37" s="48"/>
      <c r="AX37" s="48"/>
      <c r="AY37" s="48"/>
      <c r="AZ37" s="48"/>
      <c r="BA37" s="48"/>
      <c r="BB37" s="48"/>
      <c r="BC37" s="48"/>
      <c r="BD37" s="48"/>
      <c r="BE37" s="48"/>
      <c r="BF37" s="63"/>
      <c r="BG37" s="64"/>
      <c r="BH37" s="63"/>
      <c r="CI37" s="58"/>
    </row>
    <row r="38" spans="1:91" s="66" customFormat="1" ht="15" hidden="1" customHeight="1" x14ac:dyDescent="0.2">
      <c r="B38" s="79"/>
      <c r="C38" s="34" t="s">
        <v>63</v>
      </c>
      <c r="D38" s="35"/>
      <c r="E38" s="35"/>
      <c r="F38" s="36"/>
      <c r="G38" s="35"/>
      <c r="H38" s="36"/>
      <c r="I38" s="35"/>
      <c r="J38" s="36"/>
      <c r="K38" s="36"/>
      <c r="L38" s="36"/>
      <c r="M38" s="35"/>
      <c r="N38" s="35"/>
      <c r="O38" s="36"/>
      <c r="P38" s="35"/>
      <c r="Q38" s="36"/>
      <c r="R38" s="35"/>
      <c r="S38" s="36"/>
      <c r="T38" s="36"/>
      <c r="U38" s="36"/>
      <c r="V38" s="35"/>
      <c r="W38" s="35"/>
      <c r="X38" s="36"/>
      <c r="Y38" s="35"/>
      <c r="Z38" s="36"/>
      <c r="AA38" s="35"/>
      <c r="AB38" s="36"/>
      <c r="AC38" s="36"/>
      <c r="AD38" s="36"/>
      <c r="AE38" s="35"/>
      <c r="AF38" s="35">
        <v>0</v>
      </c>
      <c r="AG38" s="36">
        <f t="shared" si="39"/>
        <v>0</v>
      </c>
      <c r="AH38" s="35">
        <v>0</v>
      </c>
      <c r="AI38" s="36">
        <f t="shared" si="40"/>
        <v>0</v>
      </c>
      <c r="AJ38" s="35">
        <v>0</v>
      </c>
      <c r="AK38" s="36">
        <f t="shared" si="41"/>
        <v>0</v>
      </c>
      <c r="AL38" s="36"/>
      <c r="AM38" s="36"/>
      <c r="AN38" s="35">
        <v>0</v>
      </c>
      <c r="AO38" s="37">
        <v>0</v>
      </c>
      <c r="AP38" s="37">
        <v>0</v>
      </c>
      <c r="AQ38" s="37">
        <v>0</v>
      </c>
      <c r="AR38" s="74">
        <f t="shared" si="35"/>
        <v>0</v>
      </c>
      <c r="AS38" s="280">
        <f t="shared" si="28"/>
        <v>0</v>
      </c>
      <c r="AT38" s="280">
        <f t="shared" si="29"/>
        <v>0</v>
      </c>
      <c r="AU38" s="280">
        <f t="shared" si="30"/>
        <v>0</v>
      </c>
      <c r="AV38" s="280">
        <f t="shared" si="31"/>
        <v>0</v>
      </c>
      <c r="AW38" s="48"/>
      <c r="AX38" s="48"/>
      <c r="AY38" s="48"/>
      <c r="AZ38" s="48"/>
      <c r="BA38" s="48"/>
      <c r="BB38" s="48"/>
      <c r="BC38" s="48"/>
      <c r="BD38" s="48"/>
      <c r="BE38" s="48"/>
      <c r="BF38" s="63"/>
      <c r="BG38" s="64"/>
      <c r="BH38" s="63"/>
      <c r="CI38" s="58"/>
    </row>
    <row r="39" spans="1:91" s="66" customFormat="1" ht="31.9" customHeight="1" x14ac:dyDescent="0.2">
      <c r="B39" s="223"/>
      <c r="C39" s="330" t="s">
        <v>59</v>
      </c>
      <c r="D39" s="331"/>
      <c r="E39" s="331"/>
      <c r="F39" s="331"/>
      <c r="G39" s="331"/>
      <c r="H39" s="331"/>
      <c r="I39" s="331"/>
      <c r="J39" s="331"/>
      <c r="K39" s="331"/>
      <c r="L39" s="331"/>
      <c r="M39" s="331"/>
      <c r="N39" s="331"/>
      <c r="O39" s="331"/>
      <c r="P39" s="331"/>
      <c r="Q39" s="331"/>
      <c r="R39" s="331"/>
      <c r="S39" s="331"/>
      <c r="T39" s="331"/>
      <c r="U39" s="331"/>
      <c r="V39" s="331"/>
      <c r="W39" s="331"/>
      <c r="X39" s="331"/>
      <c r="Y39" s="331"/>
      <c r="Z39" s="331"/>
      <c r="AA39" s="331"/>
      <c r="AB39" s="331"/>
      <c r="AC39" s="331"/>
      <c r="AD39" s="331"/>
      <c r="AE39" s="331"/>
      <c r="AF39" s="331"/>
      <c r="AG39" s="331"/>
      <c r="AH39" s="331"/>
      <c r="AI39" s="331"/>
      <c r="AJ39" s="331"/>
      <c r="AK39" s="331"/>
      <c r="AL39" s="331"/>
      <c r="AM39" s="331"/>
      <c r="AN39" s="332"/>
      <c r="AO39" s="37"/>
      <c r="AP39" s="37"/>
      <c r="AQ39" s="37"/>
      <c r="AR39" s="37"/>
      <c r="AS39" s="37"/>
      <c r="AT39" s="37"/>
      <c r="AU39" s="37"/>
      <c r="AV39" s="37"/>
      <c r="AW39" s="62"/>
      <c r="AX39" s="62"/>
      <c r="AY39" s="62"/>
      <c r="AZ39" s="62"/>
      <c r="BA39" s="62"/>
      <c r="BB39" s="62"/>
      <c r="BC39" s="62"/>
      <c r="BD39" s="62"/>
      <c r="BE39" s="62"/>
      <c r="BF39" s="63"/>
      <c r="BG39" s="64"/>
      <c r="BH39" s="65"/>
    </row>
    <row r="40" spans="1:91" s="66" customFormat="1" ht="42.75" x14ac:dyDescent="0.2">
      <c r="B40" s="68" t="s">
        <v>111</v>
      </c>
      <c r="C40" s="70" t="s">
        <v>112</v>
      </c>
      <c r="D40" s="71">
        <v>0</v>
      </c>
      <c r="E40" s="71">
        <v>0</v>
      </c>
      <c r="F40" s="72">
        <f>D40-E40</f>
        <v>0</v>
      </c>
      <c r="G40" s="71">
        <v>0</v>
      </c>
      <c r="H40" s="72">
        <f>E40-G40</f>
        <v>0</v>
      </c>
      <c r="I40" s="71">
        <v>0</v>
      </c>
      <c r="J40" s="72">
        <f>G40-I40</f>
        <v>0</v>
      </c>
      <c r="K40" s="71">
        <v>0</v>
      </c>
      <c r="L40" s="72">
        <f>I40-K40</f>
        <v>0</v>
      </c>
      <c r="M40" s="71">
        <v>0</v>
      </c>
      <c r="N40" s="71">
        <v>0</v>
      </c>
      <c r="O40" s="72">
        <f>M40-N40</f>
        <v>0</v>
      </c>
      <c r="P40" s="71">
        <v>0</v>
      </c>
      <c r="Q40" s="72">
        <f>N40-P40</f>
        <v>0</v>
      </c>
      <c r="R40" s="71">
        <v>0</v>
      </c>
      <c r="S40" s="72">
        <f>P40-R40</f>
        <v>0</v>
      </c>
      <c r="T40" s="71">
        <v>0</v>
      </c>
      <c r="U40" s="72">
        <f>R40-T40</f>
        <v>0</v>
      </c>
      <c r="V40" s="71">
        <v>0</v>
      </c>
      <c r="W40" s="71">
        <v>0</v>
      </c>
      <c r="X40" s="72">
        <f>V40-W40</f>
        <v>0</v>
      </c>
      <c r="Y40" s="71">
        <v>0</v>
      </c>
      <c r="Z40" s="72">
        <f>W40-Y40</f>
        <v>0</v>
      </c>
      <c r="AA40" s="71">
        <v>0</v>
      </c>
      <c r="AB40" s="72">
        <f>Y40-AA40</f>
        <v>0</v>
      </c>
      <c r="AC40" s="71">
        <v>0</v>
      </c>
      <c r="AD40" s="72">
        <f>AA40-AC40</f>
        <v>0</v>
      </c>
      <c r="AE40" s="71">
        <v>0</v>
      </c>
      <c r="AF40" s="71">
        <v>0</v>
      </c>
      <c r="AG40" s="72">
        <f t="shared" ref="AG40:AG42" si="42">AE40-AF40</f>
        <v>0</v>
      </c>
      <c r="AH40" s="71">
        <v>0</v>
      </c>
      <c r="AI40" s="72">
        <f t="shared" ref="AI40:AI42" si="43">AF40-AH40</f>
        <v>0</v>
      </c>
      <c r="AJ40" s="71">
        <v>0</v>
      </c>
      <c r="AK40" s="72">
        <f t="shared" ref="AK40:AK42" si="44">AH40-AJ40</f>
        <v>0</v>
      </c>
      <c r="AL40" s="71">
        <v>0</v>
      </c>
      <c r="AM40" s="72">
        <f>AJ40-AL40</f>
        <v>0</v>
      </c>
      <c r="AN40" s="73">
        <f>D40+M40+V40+AE40</f>
        <v>0</v>
      </c>
      <c r="AO40" s="61">
        <f>E40+N40+W40+AF40</f>
        <v>0</v>
      </c>
      <c r="AP40" s="74">
        <f>G40+P40+W40+AF40</f>
        <v>0</v>
      </c>
      <c r="AQ40" s="74">
        <f>I40+R40+AA40+AJ40</f>
        <v>0</v>
      </c>
      <c r="AR40" s="74">
        <f t="shared" si="35"/>
        <v>0</v>
      </c>
      <c r="AS40" s="280">
        <f t="shared" si="28"/>
        <v>0</v>
      </c>
      <c r="AT40" s="280">
        <f t="shared" si="29"/>
        <v>0</v>
      </c>
      <c r="AU40" s="280">
        <f t="shared" si="30"/>
        <v>0</v>
      </c>
      <c r="AV40" s="280">
        <f t="shared" si="31"/>
        <v>0</v>
      </c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4"/>
      <c r="BH40" s="65"/>
      <c r="CI40" s="58"/>
    </row>
    <row r="41" spans="1:91" s="66" customFormat="1" ht="15" hidden="1" customHeight="1" x14ac:dyDescent="0.2">
      <c r="B41" s="79"/>
      <c r="C41" s="34" t="s">
        <v>62</v>
      </c>
      <c r="D41" s="35"/>
      <c r="E41" s="35"/>
      <c r="F41" s="36"/>
      <c r="G41" s="35"/>
      <c r="H41" s="36"/>
      <c r="I41" s="35"/>
      <c r="J41" s="36"/>
      <c r="K41" s="36"/>
      <c r="L41" s="36"/>
      <c r="M41" s="35"/>
      <c r="N41" s="35"/>
      <c r="O41" s="36"/>
      <c r="P41" s="35"/>
      <c r="Q41" s="36"/>
      <c r="R41" s="35"/>
      <c r="S41" s="36"/>
      <c r="T41" s="36"/>
      <c r="U41" s="36"/>
      <c r="V41" s="35"/>
      <c r="W41" s="35"/>
      <c r="X41" s="36"/>
      <c r="Y41" s="35"/>
      <c r="Z41" s="36"/>
      <c r="AA41" s="35"/>
      <c r="AB41" s="36"/>
      <c r="AC41" s="36"/>
      <c r="AD41" s="36"/>
      <c r="AE41" s="35"/>
      <c r="AF41" s="35">
        <v>0</v>
      </c>
      <c r="AG41" s="36">
        <f t="shared" si="42"/>
        <v>0</v>
      </c>
      <c r="AH41" s="35">
        <v>0</v>
      </c>
      <c r="AI41" s="36">
        <f t="shared" si="43"/>
        <v>0</v>
      </c>
      <c r="AJ41" s="35">
        <v>0</v>
      </c>
      <c r="AK41" s="36">
        <f t="shared" si="44"/>
        <v>0</v>
      </c>
      <c r="AL41" s="36"/>
      <c r="AM41" s="36"/>
      <c r="AN41" s="35">
        <v>0</v>
      </c>
      <c r="AO41" s="37">
        <v>0</v>
      </c>
      <c r="AP41" s="37">
        <v>0</v>
      </c>
      <c r="AQ41" s="37">
        <v>0</v>
      </c>
      <c r="AR41" s="74">
        <f t="shared" si="35"/>
        <v>0</v>
      </c>
      <c r="AS41" s="280">
        <f t="shared" si="28"/>
        <v>0</v>
      </c>
      <c r="AT41" s="280">
        <f t="shared" si="29"/>
        <v>0</v>
      </c>
      <c r="AU41" s="280">
        <f t="shared" si="30"/>
        <v>0</v>
      </c>
      <c r="AV41" s="280">
        <f t="shared" si="31"/>
        <v>0</v>
      </c>
      <c r="AW41" s="48"/>
      <c r="AX41" s="48"/>
      <c r="AY41" s="48"/>
      <c r="AZ41" s="48"/>
      <c r="BA41" s="48"/>
      <c r="BB41" s="48"/>
      <c r="BC41" s="48"/>
      <c r="BD41" s="48"/>
      <c r="BE41" s="48"/>
      <c r="BF41" s="63"/>
      <c r="BG41" s="64"/>
      <c r="BH41" s="63"/>
      <c r="CI41" s="58"/>
    </row>
    <row r="42" spans="1:91" s="66" customFormat="1" ht="15" hidden="1" customHeight="1" x14ac:dyDescent="0.2">
      <c r="B42" s="79"/>
      <c r="C42" s="34" t="s">
        <v>63</v>
      </c>
      <c r="D42" s="35"/>
      <c r="E42" s="35"/>
      <c r="F42" s="36"/>
      <c r="G42" s="35"/>
      <c r="H42" s="36"/>
      <c r="I42" s="35"/>
      <c r="J42" s="36"/>
      <c r="K42" s="36"/>
      <c r="L42" s="36"/>
      <c r="M42" s="35"/>
      <c r="N42" s="35"/>
      <c r="O42" s="36"/>
      <c r="P42" s="35"/>
      <c r="Q42" s="36"/>
      <c r="R42" s="35"/>
      <c r="S42" s="36"/>
      <c r="T42" s="36"/>
      <c r="U42" s="36"/>
      <c r="V42" s="35"/>
      <c r="W42" s="35"/>
      <c r="X42" s="36"/>
      <c r="Y42" s="35"/>
      <c r="Z42" s="36"/>
      <c r="AA42" s="35"/>
      <c r="AB42" s="36"/>
      <c r="AC42" s="36"/>
      <c r="AD42" s="36"/>
      <c r="AE42" s="35"/>
      <c r="AF42" s="35">
        <v>0</v>
      </c>
      <c r="AG42" s="36">
        <f t="shared" si="42"/>
        <v>0</v>
      </c>
      <c r="AH42" s="35">
        <v>0</v>
      </c>
      <c r="AI42" s="36">
        <f t="shared" si="43"/>
        <v>0</v>
      </c>
      <c r="AJ42" s="35">
        <v>0</v>
      </c>
      <c r="AK42" s="36">
        <f t="shared" si="44"/>
        <v>0</v>
      </c>
      <c r="AL42" s="36"/>
      <c r="AM42" s="36"/>
      <c r="AN42" s="35">
        <v>0</v>
      </c>
      <c r="AO42" s="37">
        <v>0</v>
      </c>
      <c r="AP42" s="37">
        <v>0</v>
      </c>
      <c r="AQ42" s="37">
        <v>0</v>
      </c>
      <c r="AR42" s="74">
        <f t="shared" si="35"/>
        <v>0</v>
      </c>
      <c r="AS42" s="280">
        <f t="shared" si="28"/>
        <v>0</v>
      </c>
      <c r="AT42" s="280">
        <f t="shared" si="29"/>
        <v>0</v>
      </c>
      <c r="AU42" s="280">
        <f t="shared" si="30"/>
        <v>0</v>
      </c>
      <c r="AV42" s="280">
        <f t="shared" si="31"/>
        <v>0</v>
      </c>
      <c r="AW42" s="48"/>
      <c r="AX42" s="48"/>
      <c r="AY42" s="48"/>
      <c r="AZ42" s="48"/>
      <c r="BA42" s="48"/>
      <c r="BB42" s="48"/>
      <c r="BC42" s="48"/>
      <c r="BD42" s="48"/>
      <c r="BE42" s="48"/>
      <c r="BF42" s="63"/>
      <c r="BG42" s="64"/>
      <c r="BH42" s="63"/>
      <c r="CI42" s="58"/>
    </row>
    <row r="43" spans="1:91" s="66" customFormat="1" ht="31.9" customHeight="1" x14ac:dyDescent="0.2">
      <c r="B43" s="223"/>
      <c r="C43" s="330" t="s">
        <v>59</v>
      </c>
      <c r="D43" s="331"/>
      <c r="E43" s="331"/>
      <c r="F43" s="331"/>
      <c r="G43" s="331"/>
      <c r="H43" s="331"/>
      <c r="I43" s="331"/>
      <c r="J43" s="331"/>
      <c r="K43" s="331"/>
      <c r="L43" s="331"/>
      <c r="M43" s="331"/>
      <c r="N43" s="331"/>
      <c r="O43" s="331"/>
      <c r="P43" s="331"/>
      <c r="Q43" s="331"/>
      <c r="R43" s="331"/>
      <c r="S43" s="331"/>
      <c r="T43" s="331"/>
      <c r="U43" s="331"/>
      <c r="V43" s="331"/>
      <c r="W43" s="331"/>
      <c r="X43" s="331"/>
      <c r="Y43" s="331"/>
      <c r="Z43" s="331"/>
      <c r="AA43" s="331"/>
      <c r="AB43" s="331"/>
      <c r="AC43" s="331"/>
      <c r="AD43" s="331"/>
      <c r="AE43" s="331"/>
      <c r="AF43" s="331"/>
      <c r="AG43" s="331"/>
      <c r="AH43" s="331"/>
      <c r="AI43" s="331"/>
      <c r="AJ43" s="331"/>
      <c r="AK43" s="331"/>
      <c r="AL43" s="331"/>
      <c r="AM43" s="331"/>
      <c r="AN43" s="332"/>
      <c r="AO43" s="37"/>
      <c r="AP43" s="37"/>
      <c r="AQ43" s="37"/>
      <c r="AR43" s="37"/>
      <c r="AS43" s="37"/>
      <c r="AT43" s="37"/>
      <c r="AU43" s="37"/>
      <c r="AV43" s="37"/>
      <c r="AW43" s="62"/>
      <c r="AX43" s="62"/>
      <c r="AY43" s="62"/>
      <c r="AZ43" s="62"/>
      <c r="BA43" s="62"/>
      <c r="BB43" s="62"/>
      <c r="BC43" s="62"/>
      <c r="BD43" s="62"/>
      <c r="BE43" s="62"/>
      <c r="BF43" s="63"/>
      <c r="BG43" s="64"/>
      <c r="BH43" s="65"/>
    </row>
    <row r="44" spans="1:91" s="66" customFormat="1" ht="14.25" x14ac:dyDescent="0.2">
      <c r="B44" s="68" t="s">
        <v>113</v>
      </c>
      <c r="C44" s="70" t="s">
        <v>114</v>
      </c>
      <c r="D44" s="71">
        <v>0</v>
      </c>
      <c r="E44" s="71">
        <v>0</v>
      </c>
      <c r="F44" s="72">
        <f>D44-E44</f>
        <v>0</v>
      </c>
      <c r="G44" s="71">
        <v>0</v>
      </c>
      <c r="H44" s="72">
        <f>E44-G44</f>
        <v>0</v>
      </c>
      <c r="I44" s="71">
        <v>0</v>
      </c>
      <c r="J44" s="72">
        <f>G44-I44</f>
        <v>0</v>
      </c>
      <c r="K44" s="71">
        <v>0</v>
      </c>
      <c r="L44" s="72">
        <f>I44-K44</f>
        <v>0</v>
      </c>
      <c r="M44" s="71">
        <v>0</v>
      </c>
      <c r="N44" s="71">
        <v>0</v>
      </c>
      <c r="O44" s="72">
        <f>M44-N44</f>
        <v>0</v>
      </c>
      <c r="P44" s="71">
        <v>0</v>
      </c>
      <c r="Q44" s="72">
        <f>N44-P44</f>
        <v>0</v>
      </c>
      <c r="R44" s="71">
        <v>0</v>
      </c>
      <c r="S44" s="72">
        <f>P44-R44</f>
        <v>0</v>
      </c>
      <c r="T44" s="71">
        <v>0</v>
      </c>
      <c r="U44" s="72">
        <f>R44-T44</f>
        <v>0</v>
      </c>
      <c r="V44" s="71">
        <v>0</v>
      </c>
      <c r="W44" s="71">
        <v>0</v>
      </c>
      <c r="X44" s="72">
        <f>V44-W44</f>
        <v>0</v>
      </c>
      <c r="Y44" s="71">
        <v>0</v>
      </c>
      <c r="Z44" s="72">
        <f>W44-Y44</f>
        <v>0</v>
      </c>
      <c r="AA44" s="71">
        <v>0</v>
      </c>
      <c r="AB44" s="72">
        <f>Y44-AA44</f>
        <v>0</v>
      </c>
      <c r="AC44" s="71">
        <v>0</v>
      </c>
      <c r="AD44" s="72">
        <f>AA44-AC44</f>
        <v>0</v>
      </c>
      <c r="AE44" s="71">
        <v>0</v>
      </c>
      <c r="AF44" s="71">
        <v>0</v>
      </c>
      <c r="AG44" s="72">
        <f t="shared" ref="AG44:AG46" si="45">AE44-AF44</f>
        <v>0</v>
      </c>
      <c r="AH44" s="71">
        <v>0</v>
      </c>
      <c r="AI44" s="72">
        <f t="shared" ref="AI44:AI46" si="46">AF44-AH44</f>
        <v>0</v>
      </c>
      <c r="AJ44" s="71">
        <v>0</v>
      </c>
      <c r="AK44" s="72">
        <f t="shared" ref="AK44:AK46" si="47">AH44-AJ44</f>
        <v>0</v>
      </c>
      <c r="AL44" s="71">
        <v>0</v>
      </c>
      <c r="AM44" s="72">
        <f>AJ44-AL44</f>
        <v>0</v>
      </c>
      <c r="AN44" s="73">
        <f>D44+M44+V44+AE44</f>
        <v>0</v>
      </c>
      <c r="AO44" s="61">
        <f>E44+N44+W44+AF44</f>
        <v>0</v>
      </c>
      <c r="AP44" s="74">
        <f>G44+P44+W44+AF44</f>
        <v>0</v>
      </c>
      <c r="AQ44" s="74">
        <f>I44+R44+AA44+AJ44</f>
        <v>0</v>
      </c>
      <c r="AR44" s="74">
        <f t="shared" si="35"/>
        <v>0</v>
      </c>
      <c r="AS44" s="280">
        <f t="shared" si="28"/>
        <v>0</v>
      </c>
      <c r="AT44" s="280">
        <f t="shared" si="29"/>
        <v>0</v>
      </c>
      <c r="AU44" s="280">
        <f t="shared" si="30"/>
        <v>0</v>
      </c>
      <c r="AV44" s="280">
        <f t="shared" si="31"/>
        <v>0</v>
      </c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4"/>
      <c r="BH44" s="65"/>
      <c r="CI44" s="58"/>
    </row>
    <row r="45" spans="1:91" s="66" customFormat="1" ht="15" hidden="1" customHeight="1" x14ac:dyDescent="0.2">
      <c r="B45" s="79"/>
      <c r="C45" s="34" t="s">
        <v>62</v>
      </c>
      <c r="D45" s="35"/>
      <c r="E45" s="35"/>
      <c r="F45" s="36"/>
      <c r="G45" s="35"/>
      <c r="H45" s="36"/>
      <c r="I45" s="35"/>
      <c r="J45" s="36"/>
      <c r="K45" s="36"/>
      <c r="L45" s="36"/>
      <c r="M45" s="35"/>
      <c r="N45" s="35"/>
      <c r="O45" s="36"/>
      <c r="P45" s="35"/>
      <c r="Q45" s="36"/>
      <c r="R45" s="35"/>
      <c r="S45" s="36"/>
      <c r="T45" s="36"/>
      <c r="U45" s="36"/>
      <c r="V45" s="35"/>
      <c r="W45" s="35"/>
      <c r="X45" s="36"/>
      <c r="Y45" s="35"/>
      <c r="Z45" s="36"/>
      <c r="AA45" s="35"/>
      <c r="AB45" s="36"/>
      <c r="AC45" s="36"/>
      <c r="AD45" s="36"/>
      <c r="AE45" s="35"/>
      <c r="AF45" s="35">
        <v>0</v>
      </c>
      <c r="AG45" s="36">
        <f t="shared" si="45"/>
        <v>0</v>
      </c>
      <c r="AH45" s="35">
        <v>0</v>
      </c>
      <c r="AI45" s="36">
        <f t="shared" si="46"/>
        <v>0</v>
      </c>
      <c r="AJ45" s="35">
        <v>0</v>
      </c>
      <c r="AK45" s="36">
        <f t="shared" si="47"/>
        <v>0</v>
      </c>
      <c r="AL45" s="36"/>
      <c r="AM45" s="36"/>
      <c r="AN45" s="35">
        <v>0</v>
      </c>
      <c r="AO45" s="37">
        <v>0</v>
      </c>
      <c r="AP45" s="37">
        <v>0</v>
      </c>
      <c r="AQ45" s="37">
        <v>0</v>
      </c>
      <c r="AR45" s="37"/>
      <c r="AS45" s="280">
        <f t="shared" si="28"/>
        <v>0</v>
      </c>
      <c r="AT45" s="37"/>
      <c r="AU45" s="37"/>
      <c r="AV45" s="37"/>
      <c r="AW45" s="48"/>
      <c r="AX45" s="48"/>
      <c r="AY45" s="48"/>
      <c r="AZ45" s="48"/>
      <c r="BA45" s="48"/>
      <c r="BB45" s="48"/>
      <c r="BC45" s="48"/>
      <c r="BD45" s="48"/>
      <c r="BE45" s="48"/>
      <c r="BF45" s="63"/>
      <c r="BG45" s="64"/>
      <c r="BH45" s="63"/>
      <c r="CI45" s="58"/>
    </row>
    <row r="46" spans="1:91" s="66" customFormat="1" ht="15" hidden="1" customHeight="1" x14ac:dyDescent="0.2">
      <c r="B46" s="79"/>
      <c r="C46" s="34" t="s">
        <v>63</v>
      </c>
      <c r="D46" s="35"/>
      <c r="E46" s="35"/>
      <c r="F46" s="36"/>
      <c r="G46" s="35"/>
      <c r="H46" s="36"/>
      <c r="I46" s="35"/>
      <c r="J46" s="36"/>
      <c r="K46" s="36"/>
      <c r="L46" s="36"/>
      <c r="M46" s="35"/>
      <c r="N46" s="35"/>
      <c r="O46" s="36"/>
      <c r="P46" s="35"/>
      <c r="Q46" s="36"/>
      <c r="R46" s="35"/>
      <c r="S46" s="36"/>
      <c r="T46" s="36"/>
      <c r="U46" s="36"/>
      <c r="V46" s="35"/>
      <c r="W46" s="35"/>
      <c r="X46" s="36"/>
      <c r="Y46" s="35"/>
      <c r="Z46" s="36"/>
      <c r="AA46" s="35"/>
      <c r="AB46" s="36"/>
      <c r="AC46" s="36"/>
      <c r="AD46" s="36"/>
      <c r="AE46" s="35"/>
      <c r="AF46" s="35">
        <v>0</v>
      </c>
      <c r="AG46" s="36">
        <f t="shared" si="45"/>
        <v>0</v>
      </c>
      <c r="AH46" s="35">
        <v>0</v>
      </c>
      <c r="AI46" s="36">
        <f t="shared" si="46"/>
        <v>0</v>
      </c>
      <c r="AJ46" s="35">
        <v>0</v>
      </c>
      <c r="AK46" s="36">
        <f t="shared" si="47"/>
        <v>0</v>
      </c>
      <c r="AL46" s="36"/>
      <c r="AM46" s="36"/>
      <c r="AN46" s="35">
        <v>0</v>
      </c>
      <c r="AO46" s="37">
        <v>0</v>
      </c>
      <c r="AP46" s="37">
        <v>0</v>
      </c>
      <c r="AQ46" s="37">
        <v>0</v>
      </c>
      <c r="AR46" s="37"/>
      <c r="AS46" s="280">
        <f t="shared" si="28"/>
        <v>0</v>
      </c>
      <c r="AT46" s="37"/>
      <c r="AU46" s="37"/>
      <c r="AV46" s="37"/>
      <c r="AW46" s="48"/>
      <c r="AX46" s="48"/>
      <c r="AY46" s="48"/>
      <c r="AZ46" s="48"/>
      <c r="BA46" s="48"/>
      <c r="BB46" s="48"/>
      <c r="BC46" s="48"/>
      <c r="BD46" s="48"/>
      <c r="BE46" s="48"/>
      <c r="BF46" s="63"/>
      <c r="BG46" s="64"/>
      <c r="BH46" s="63"/>
      <c r="CI46" s="58"/>
    </row>
    <row r="47" spans="1:91" s="66" customFormat="1" ht="31.9" customHeight="1" x14ac:dyDescent="0.2">
      <c r="B47" s="223"/>
      <c r="C47" s="330" t="s">
        <v>115</v>
      </c>
      <c r="D47" s="331"/>
      <c r="E47" s="331"/>
      <c r="F47" s="331"/>
      <c r="G47" s="331"/>
      <c r="H47" s="331"/>
      <c r="I47" s="331"/>
      <c r="J47" s="331"/>
      <c r="K47" s="331"/>
      <c r="L47" s="331"/>
      <c r="M47" s="331"/>
      <c r="N47" s="331"/>
      <c r="O47" s="331"/>
      <c r="P47" s="331"/>
      <c r="Q47" s="331"/>
      <c r="R47" s="331"/>
      <c r="S47" s="331"/>
      <c r="T47" s="331"/>
      <c r="U47" s="331"/>
      <c r="V47" s="331"/>
      <c r="W47" s="331"/>
      <c r="X47" s="331"/>
      <c r="Y47" s="331"/>
      <c r="Z47" s="331"/>
      <c r="AA47" s="331"/>
      <c r="AB47" s="331"/>
      <c r="AC47" s="331"/>
      <c r="AD47" s="331"/>
      <c r="AE47" s="331"/>
      <c r="AF47" s="331"/>
      <c r="AG47" s="331"/>
      <c r="AH47" s="331"/>
      <c r="AI47" s="331"/>
      <c r="AJ47" s="331"/>
      <c r="AK47" s="331"/>
      <c r="AL47" s="331"/>
      <c r="AM47" s="331"/>
      <c r="AN47" s="332"/>
      <c r="AO47" s="37"/>
      <c r="AP47" s="37"/>
      <c r="AQ47" s="37"/>
      <c r="AR47" s="37"/>
      <c r="AS47" s="37"/>
      <c r="AT47" s="37"/>
      <c r="AU47" s="37"/>
      <c r="AV47" s="37"/>
      <c r="AW47" s="62"/>
      <c r="AX47" s="62"/>
      <c r="AY47" s="62"/>
      <c r="AZ47" s="62"/>
      <c r="BA47" s="62"/>
      <c r="BB47" s="62"/>
      <c r="BC47" s="62"/>
      <c r="BD47" s="62"/>
      <c r="BE47" s="62"/>
      <c r="BF47" s="63"/>
      <c r="BG47" s="64"/>
      <c r="BH47" s="65"/>
    </row>
    <row r="48" spans="1:91" s="67" customFormat="1" ht="18" customHeight="1" x14ac:dyDescent="0.2">
      <c r="A48" s="64"/>
      <c r="B48" s="326" t="s">
        <v>26</v>
      </c>
      <c r="C48" s="327"/>
      <c r="D48" s="75">
        <f t="shared" ref="D48:AD48" si="48">D20+D24+D28+D32+D36+D40+D44</f>
        <v>0</v>
      </c>
      <c r="E48" s="75">
        <f t="shared" si="48"/>
        <v>0</v>
      </c>
      <c r="F48" s="262">
        <f t="shared" si="48"/>
        <v>0</v>
      </c>
      <c r="G48" s="75">
        <f t="shared" si="48"/>
        <v>0</v>
      </c>
      <c r="H48" s="262">
        <f t="shared" si="48"/>
        <v>0</v>
      </c>
      <c r="I48" s="75">
        <f t="shared" si="48"/>
        <v>0</v>
      </c>
      <c r="J48" s="262">
        <f t="shared" si="48"/>
        <v>0</v>
      </c>
      <c r="K48" s="75">
        <f t="shared" si="48"/>
        <v>0</v>
      </c>
      <c r="L48" s="262">
        <f t="shared" si="48"/>
        <v>0</v>
      </c>
      <c r="M48" s="75">
        <f t="shared" si="48"/>
        <v>0</v>
      </c>
      <c r="N48" s="75">
        <f t="shared" si="48"/>
        <v>0</v>
      </c>
      <c r="O48" s="75">
        <f>O20+O24+O28+O32+O36+O40+O44</f>
        <v>0</v>
      </c>
      <c r="P48" s="75">
        <f t="shared" si="48"/>
        <v>0</v>
      </c>
      <c r="Q48" s="75">
        <f t="shared" si="48"/>
        <v>0</v>
      </c>
      <c r="R48" s="75">
        <f t="shared" si="48"/>
        <v>0</v>
      </c>
      <c r="S48" s="75">
        <f t="shared" si="48"/>
        <v>0</v>
      </c>
      <c r="T48" s="75">
        <f t="shared" si="48"/>
        <v>0</v>
      </c>
      <c r="U48" s="75">
        <f t="shared" si="48"/>
        <v>0</v>
      </c>
      <c r="V48" s="75">
        <f t="shared" si="48"/>
        <v>0</v>
      </c>
      <c r="W48" s="75">
        <f t="shared" si="48"/>
        <v>0</v>
      </c>
      <c r="X48" s="75">
        <f>X20+X24+X28+X32+X36+X40+X44</f>
        <v>0</v>
      </c>
      <c r="Y48" s="75">
        <f t="shared" si="48"/>
        <v>0</v>
      </c>
      <c r="Z48" s="75">
        <f t="shared" si="48"/>
        <v>0</v>
      </c>
      <c r="AA48" s="75">
        <f t="shared" si="48"/>
        <v>0</v>
      </c>
      <c r="AB48" s="75">
        <f t="shared" si="48"/>
        <v>0</v>
      </c>
      <c r="AC48" s="75">
        <f t="shared" si="48"/>
        <v>0</v>
      </c>
      <c r="AD48" s="75">
        <f t="shared" si="48"/>
        <v>0</v>
      </c>
      <c r="AE48" s="75">
        <f>AE20+AE24+AE28+AE32+AE36+AE40+AE44</f>
        <v>25000</v>
      </c>
      <c r="AF48" s="75">
        <f t="shared" ref="AF48:AM48" si="49">AF20+AF24+AF28+AF32+AF36</f>
        <v>0</v>
      </c>
      <c r="AG48" s="75">
        <f t="shared" si="49"/>
        <v>25000</v>
      </c>
      <c r="AH48" s="75">
        <f t="shared" si="49"/>
        <v>0</v>
      </c>
      <c r="AI48" s="75">
        <f t="shared" si="49"/>
        <v>0</v>
      </c>
      <c r="AJ48" s="75">
        <f t="shared" si="49"/>
        <v>0</v>
      </c>
      <c r="AK48" s="75">
        <f t="shared" si="49"/>
        <v>0</v>
      </c>
      <c r="AL48" s="75">
        <f t="shared" si="49"/>
        <v>0</v>
      </c>
      <c r="AM48" s="262">
        <f t="shared" si="49"/>
        <v>0</v>
      </c>
      <c r="AN48" s="75">
        <f>AN20+AN24+AN28+AN32+AN36+AN40+AN44</f>
        <v>25000</v>
      </c>
      <c r="AO48" s="75">
        <f>AO20+AO24+AO28+AO32+AO36+AO40+AO44</f>
        <v>0</v>
      </c>
      <c r="AP48" s="75">
        <f t="shared" ref="AP48:AR48" si="50">AP20+AP24+AP28+AP32+AP36+AP40+AP44</f>
        <v>0</v>
      </c>
      <c r="AQ48" s="75">
        <f t="shared" si="50"/>
        <v>0</v>
      </c>
      <c r="AR48" s="75">
        <f t="shared" si="50"/>
        <v>0</v>
      </c>
      <c r="AS48" s="262">
        <f>AS20+AS24+AS28+AS32+AS36+AS40+AS44</f>
        <v>25000</v>
      </c>
      <c r="AT48" s="262">
        <f t="shared" ref="AT48:AV48" si="51">AT20+AT24+AT28+AT32+AT36+AT40+AT44</f>
        <v>0</v>
      </c>
      <c r="AU48" s="262">
        <f t="shared" si="51"/>
        <v>0</v>
      </c>
      <c r="AV48" s="262">
        <f t="shared" si="51"/>
        <v>0</v>
      </c>
      <c r="AW48" s="83"/>
      <c r="AX48" s="83"/>
      <c r="AY48" s="83"/>
      <c r="AZ48" s="83"/>
      <c r="BA48" s="83"/>
      <c r="BB48" s="83"/>
      <c r="BC48" s="83"/>
      <c r="BD48" s="83"/>
      <c r="BE48" s="82"/>
      <c r="BF48" s="80"/>
      <c r="BG48" s="64"/>
      <c r="BH48" s="65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CI48" s="91"/>
      <c r="CJ48" s="91"/>
      <c r="CK48" s="91"/>
      <c r="CL48" s="91"/>
      <c r="CM48" s="91"/>
    </row>
    <row r="49" spans="1:91" s="67" customFormat="1" ht="18" customHeight="1" x14ac:dyDescent="0.2">
      <c r="A49" s="64"/>
      <c r="B49" s="253" t="s">
        <v>125</v>
      </c>
      <c r="C49" s="127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  <c r="Z49" s="252"/>
      <c r="AA49" s="252"/>
      <c r="AB49" s="252"/>
      <c r="AC49" s="252"/>
      <c r="AD49" s="252"/>
      <c r="AE49" s="252"/>
      <c r="AF49" s="252"/>
      <c r="AG49" s="252"/>
      <c r="AH49" s="252"/>
      <c r="AI49" s="252"/>
      <c r="AJ49" s="252"/>
      <c r="AK49" s="252"/>
      <c r="AL49" s="252"/>
      <c r="AM49" s="252"/>
      <c r="AN49" s="252"/>
      <c r="AO49" s="269"/>
      <c r="AP49" s="269"/>
      <c r="AQ49" s="269"/>
      <c r="AR49" s="269"/>
      <c r="AS49" s="269"/>
      <c r="AT49" s="269"/>
      <c r="AU49" s="269"/>
      <c r="AV49" s="269"/>
      <c r="AW49" s="83"/>
      <c r="AX49" s="83"/>
      <c r="AY49" s="83"/>
      <c r="AZ49" s="83"/>
      <c r="BA49" s="83"/>
      <c r="BB49" s="83"/>
      <c r="BC49" s="83"/>
      <c r="BD49" s="83"/>
      <c r="BE49" s="199"/>
      <c r="BF49" s="80"/>
      <c r="BG49" s="64"/>
      <c r="BH49" s="65"/>
      <c r="BI49" s="66"/>
      <c r="BJ49" s="66"/>
      <c r="BK49" s="66"/>
      <c r="BL49" s="66"/>
      <c r="BM49" s="66"/>
      <c r="BN49" s="66"/>
      <c r="BO49" s="66"/>
      <c r="BP49" s="66"/>
      <c r="BQ49" s="66"/>
      <c r="BR49" s="66"/>
      <c r="BS49" s="66"/>
      <c r="CI49" s="91"/>
      <c r="CJ49" s="91"/>
      <c r="CK49" s="91"/>
      <c r="CL49" s="91"/>
      <c r="CM49" s="91"/>
    </row>
    <row r="50" spans="1:91" s="67" customFormat="1" ht="36" customHeight="1" x14ac:dyDescent="0.3">
      <c r="A50" s="224"/>
      <c r="B50" s="286" t="s">
        <v>109</v>
      </c>
      <c r="C50" s="286"/>
      <c r="D50" s="286"/>
      <c r="E50" s="286"/>
      <c r="F50" s="286"/>
      <c r="G50" s="286"/>
      <c r="H50" s="286"/>
      <c r="I50" s="286"/>
      <c r="J50" s="286"/>
      <c r="K50" s="286"/>
      <c r="L50" s="286"/>
      <c r="M50" s="286"/>
      <c r="N50" s="286"/>
      <c r="O50" s="286"/>
      <c r="P50" s="286"/>
      <c r="Q50" s="286"/>
      <c r="R50" s="286"/>
      <c r="S50" s="286"/>
      <c r="T50" s="286"/>
      <c r="U50" s="286"/>
      <c r="V50" s="286"/>
      <c r="W50" s="286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86"/>
      <c r="AM50" s="286"/>
      <c r="AN50" s="286"/>
      <c r="AO50" s="270"/>
      <c r="AP50" s="270"/>
      <c r="AQ50" s="270"/>
      <c r="AR50" s="270"/>
      <c r="AS50" s="270"/>
      <c r="AT50" s="270"/>
      <c r="AU50" s="270"/>
      <c r="AV50" s="270"/>
      <c r="AW50" s="83"/>
      <c r="AX50" s="83"/>
      <c r="AY50" s="83"/>
      <c r="AZ50" s="83"/>
      <c r="BA50" s="83"/>
      <c r="BB50" s="83"/>
      <c r="BC50" s="83"/>
      <c r="BD50" s="83"/>
      <c r="BE50" s="199"/>
      <c r="BF50" s="80"/>
      <c r="BG50" s="64"/>
      <c r="BH50" s="65"/>
      <c r="BI50" s="66"/>
      <c r="BJ50" s="66"/>
      <c r="BK50" s="66"/>
      <c r="BL50" s="66"/>
      <c r="BM50" s="66"/>
      <c r="BN50" s="66"/>
      <c r="BO50" s="66"/>
      <c r="BP50" s="66"/>
      <c r="BQ50" s="66"/>
      <c r="BR50" s="66"/>
      <c r="BS50" s="66"/>
      <c r="CI50" s="91"/>
      <c r="CJ50" s="91"/>
      <c r="CK50" s="91"/>
      <c r="CL50" s="91"/>
      <c r="CM50" s="91"/>
    </row>
    <row r="51" spans="1:91" s="67" customFormat="1" ht="14.25" x14ac:dyDescent="0.2">
      <c r="A51" s="224"/>
      <c r="B51" s="287" t="s">
        <v>26</v>
      </c>
      <c r="C51" s="287"/>
      <c r="D51" s="71">
        <f t="shared" ref="D51:AD51" si="52">D48</f>
        <v>0</v>
      </c>
      <c r="E51" s="71">
        <f t="shared" si="52"/>
        <v>0</v>
      </c>
      <c r="F51" s="71">
        <f t="shared" si="52"/>
        <v>0</v>
      </c>
      <c r="G51" s="71">
        <f t="shared" si="52"/>
        <v>0</v>
      </c>
      <c r="H51" s="71">
        <f t="shared" si="52"/>
        <v>0</v>
      </c>
      <c r="I51" s="71">
        <f t="shared" si="52"/>
        <v>0</v>
      </c>
      <c r="J51" s="71">
        <f t="shared" si="52"/>
        <v>0</v>
      </c>
      <c r="K51" s="71">
        <f t="shared" si="52"/>
        <v>0</v>
      </c>
      <c r="L51" s="71">
        <f t="shared" si="52"/>
        <v>0</v>
      </c>
      <c r="M51" s="71">
        <f t="shared" si="52"/>
        <v>0</v>
      </c>
      <c r="N51" s="71">
        <f t="shared" si="52"/>
        <v>0</v>
      </c>
      <c r="O51" s="71">
        <f t="shared" si="52"/>
        <v>0</v>
      </c>
      <c r="P51" s="71">
        <f t="shared" si="52"/>
        <v>0</v>
      </c>
      <c r="Q51" s="71">
        <f t="shared" si="52"/>
        <v>0</v>
      </c>
      <c r="R51" s="71">
        <f t="shared" si="52"/>
        <v>0</v>
      </c>
      <c r="S51" s="71">
        <f t="shared" si="52"/>
        <v>0</v>
      </c>
      <c r="T51" s="71">
        <f t="shared" si="52"/>
        <v>0</v>
      </c>
      <c r="U51" s="71">
        <f t="shared" si="52"/>
        <v>0</v>
      </c>
      <c r="V51" s="71">
        <f t="shared" si="52"/>
        <v>0</v>
      </c>
      <c r="W51" s="71">
        <f t="shared" si="52"/>
        <v>0</v>
      </c>
      <c r="X51" s="71">
        <f t="shared" si="52"/>
        <v>0</v>
      </c>
      <c r="Y51" s="71">
        <f t="shared" si="52"/>
        <v>0</v>
      </c>
      <c r="Z51" s="71">
        <f t="shared" si="52"/>
        <v>0</v>
      </c>
      <c r="AA51" s="71">
        <f t="shared" si="52"/>
        <v>0</v>
      </c>
      <c r="AB51" s="71">
        <f t="shared" si="52"/>
        <v>0</v>
      </c>
      <c r="AC51" s="71">
        <f t="shared" si="52"/>
        <v>0</v>
      </c>
      <c r="AD51" s="71">
        <f t="shared" si="52"/>
        <v>0</v>
      </c>
      <c r="AE51" s="71">
        <f>AE48</f>
        <v>25000</v>
      </c>
      <c r="AF51" s="71">
        <f t="shared" ref="AF51:AL51" si="53">AF48</f>
        <v>0</v>
      </c>
      <c r="AG51" s="71">
        <f t="shared" si="53"/>
        <v>25000</v>
      </c>
      <c r="AH51" s="71">
        <f t="shared" si="53"/>
        <v>0</v>
      </c>
      <c r="AI51" s="71">
        <f t="shared" si="53"/>
        <v>0</v>
      </c>
      <c r="AJ51" s="71">
        <f t="shared" si="53"/>
        <v>0</v>
      </c>
      <c r="AK51" s="71">
        <f t="shared" si="53"/>
        <v>0</v>
      </c>
      <c r="AL51" s="71">
        <f t="shared" si="53"/>
        <v>0</v>
      </c>
      <c r="AM51" s="71">
        <f>AM48</f>
        <v>0</v>
      </c>
      <c r="AN51" s="71">
        <f>AN48</f>
        <v>25000</v>
      </c>
      <c r="AO51" s="281">
        <f>AO48</f>
        <v>0</v>
      </c>
      <c r="AP51" s="281">
        <f t="shared" ref="AP51:AV51" si="54">AP48</f>
        <v>0</v>
      </c>
      <c r="AQ51" s="281">
        <f t="shared" si="54"/>
        <v>0</v>
      </c>
      <c r="AR51" s="281">
        <f t="shared" si="54"/>
        <v>0</v>
      </c>
      <c r="AS51" s="282">
        <f t="shared" si="54"/>
        <v>25000</v>
      </c>
      <c r="AT51" s="282">
        <f t="shared" si="54"/>
        <v>0</v>
      </c>
      <c r="AU51" s="282">
        <f t="shared" si="54"/>
        <v>0</v>
      </c>
      <c r="AV51" s="282">
        <f t="shared" si="54"/>
        <v>0</v>
      </c>
      <c r="AW51" s="83"/>
      <c r="AX51" s="83"/>
      <c r="AY51" s="83"/>
      <c r="AZ51" s="83"/>
      <c r="BA51" s="83"/>
      <c r="BB51" s="83"/>
      <c r="BC51" s="83"/>
      <c r="BD51" s="83"/>
      <c r="BE51" s="199"/>
      <c r="BF51" s="80"/>
      <c r="BG51" s="64"/>
      <c r="BH51" s="65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CI51" s="91"/>
      <c r="CJ51" s="91"/>
      <c r="CK51" s="91"/>
      <c r="CL51" s="91"/>
      <c r="CM51" s="91"/>
    </row>
    <row r="52" spans="1:91" s="67" customFormat="1" ht="14.25" x14ac:dyDescent="0.2">
      <c r="A52" s="224"/>
      <c r="B52" s="287" t="s">
        <v>25</v>
      </c>
      <c r="C52" s="287"/>
      <c r="D52" s="71">
        <f t="shared" ref="D52:U52" si="55">D18</f>
        <v>35000</v>
      </c>
      <c r="E52" s="71">
        <f t="shared" si="55"/>
        <v>0</v>
      </c>
      <c r="F52" s="71">
        <f t="shared" si="55"/>
        <v>35000</v>
      </c>
      <c r="G52" s="71">
        <f t="shared" si="55"/>
        <v>0</v>
      </c>
      <c r="H52" s="71">
        <f t="shared" si="55"/>
        <v>0</v>
      </c>
      <c r="I52" s="71">
        <f t="shared" si="55"/>
        <v>0</v>
      </c>
      <c r="J52" s="71">
        <f t="shared" si="55"/>
        <v>0</v>
      </c>
      <c r="K52" s="71">
        <f t="shared" si="55"/>
        <v>0</v>
      </c>
      <c r="L52" s="71">
        <f t="shared" si="55"/>
        <v>0</v>
      </c>
      <c r="M52" s="71">
        <f t="shared" si="55"/>
        <v>35000</v>
      </c>
      <c r="N52" s="71">
        <f t="shared" si="55"/>
        <v>0</v>
      </c>
      <c r="O52" s="71">
        <f t="shared" si="55"/>
        <v>35000</v>
      </c>
      <c r="P52" s="71">
        <f t="shared" si="55"/>
        <v>0</v>
      </c>
      <c r="Q52" s="71">
        <f t="shared" si="55"/>
        <v>0</v>
      </c>
      <c r="R52" s="71">
        <f t="shared" si="55"/>
        <v>0</v>
      </c>
      <c r="S52" s="71">
        <f t="shared" si="55"/>
        <v>0</v>
      </c>
      <c r="T52" s="71">
        <f t="shared" si="55"/>
        <v>0</v>
      </c>
      <c r="U52" s="71">
        <f t="shared" si="55"/>
        <v>0</v>
      </c>
      <c r="V52" s="71">
        <f>V18</f>
        <v>35000</v>
      </c>
      <c r="W52" s="71">
        <f t="shared" ref="W52:AD52" si="56">W18</f>
        <v>0</v>
      </c>
      <c r="X52" s="71">
        <f t="shared" si="56"/>
        <v>35000</v>
      </c>
      <c r="Y52" s="71">
        <f t="shared" si="56"/>
        <v>0</v>
      </c>
      <c r="Z52" s="71">
        <f t="shared" si="56"/>
        <v>0</v>
      </c>
      <c r="AA52" s="71">
        <f t="shared" si="56"/>
        <v>0</v>
      </c>
      <c r="AB52" s="71">
        <f t="shared" si="56"/>
        <v>0</v>
      </c>
      <c r="AC52" s="71">
        <f t="shared" si="56"/>
        <v>0</v>
      </c>
      <c r="AD52" s="71">
        <f t="shared" si="56"/>
        <v>0</v>
      </c>
      <c r="AE52" s="71">
        <f t="shared" ref="AE52:AM52" si="57">AE18</f>
        <v>0</v>
      </c>
      <c r="AF52" s="71">
        <f t="shared" si="57"/>
        <v>0</v>
      </c>
      <c r="AG52" s="71">
        <f t="shared" si="57"/>
        <v>0</v>
      </c>
      <c r="AH52" s="71">
        <f t="shared" si="57"/>
        <v>0</v>
      </c>
      <c r="AI52" s="71">
        <f t="shared" si="57"/>
        <v>0</v>
      </c>
      <c r="AJ52" s="71">
        <f t="shared" si="57"/>
        <v>0</v>
      </c>
      <c r="AK52" s="71">
        <f t="shared" si="57"/>
        <v>0</v>
      </c>
      <c r="AL52" s="71">
        <f t="shared" si="57"/>
        <v>0</v>
      </c>
      <c r="AM52" s="71">
        <f t="shared" si="57"/>
        <v>0</v>
      </c>
      <c r="AN52" s="71">
        <f>AN18</f>
        <v>105000</v>
      </c>
      <c r="AO52" s="281">
        <f>AO18</f>
        <v>0</v>
      </c>
      <c r="AP52" s="281">
        <f t="shared" ref="AP52:AV52" si="58">AP18</f>
        <v>0</v>
      </c>
      <c r="AQ52" s="281">
        <f t="shared" si="58"/>
        <v>0</v>
      </c>
      <c r="AR52" s="281">
        <f t="shared" si="58"/>
        <v>0</v>
      </c>
      <c r="AS52" s="282">
        <f>AS18</f>
        <v>105000</v>
      </c>
      <c r="AT52" s="282">
        <f t="shared" si="58"/>
        <v>0</v>
      </c>
      <c r="AU52" s="282">
        <f t="shared" si="58"/>
        <v>0</v>
      </c>
      <c r="AV52" s="282">
        <f t="shared" si="58"/>
        <v>0</v>
      </c>
      <c r="AW52" s="83"/>
      <c r="AX52" s="83"/>
      <c r="AY52" s="83"/>
      <c r="AZ52" s="83"/>
      <c r="BA52" s="83"/>
      <c r="BB52" s="83"/>
      <c r="BC52" s="83"/>
      <c r="BD52" s="83"/>
      <c r="BE52" s="199"/>
      <c r="BF52" s="80"/>
      <c r="BG52" s="64"/>
      <c r="BH52" s="65"/>
      <c r="BI52" s="66"/>
      <c r="BJ52" s="66"/>
      <c r="BK52" s="66"/>
      <c r="BL52" s="66"/>
      <c r="BM52" s="66"/>
      <c r="BN52" s="66"/>
      <c r="BO52" s="66"/>
      <c r="BP52" s="66"/>
      <c r="BQ52" s="66"/>
      <c r="BR52" s="66"/>
      <c r="BS52" s="66"/>
      <c r="CI52" s="91"/>
      <c r="CJ52" s="91"/>
      <c r="CK52" s="91"/>
      <c r="CL52" s="91"/>
      <c r="CM52" s="91"/>
    </row>
    <row r="53" spans="1:91" s="91" customFormat="1" ht="14.25" x14ac:dyDescent="0.2">
      <c r="A53" s="224"/>
      <c r="B53" s="289" t="s">
        <v>108</v>
      </c>
      <c r="C53" s="290"/>
      <c r="D53" s="84">
        <f t="shared" ref="D53:AR53" si="59">D18+D48</f>
        <v>35000</v>
      </c>
      <c r="E53" s="84">
        <f t="shared" si="59"/>
        <v>0</v>
      </c>
      <c r="F53" s="84">
        <f t="shared" si="59"/>
        <v>35000</v>
      </c>
      <c r="G53" s="84">
        <f t="shared" si="59"/>
        <v>0</v>
      </c>
      <c r="H53" s="84">
        <f t="shared" si="59"/>
        <v>0</v>
      </c>
      <c r="I53" s="84">
        <f t="shared" si="59"/>
        <v>0</v>
      </c>
      <c r="J53" s="84">
        <f t="shared" si="59"/>
        <v>0</v>
      </c>
      <c r="K53" s="84">
        <f t="shared" si="59"/>
        <v>0</v>
      </c>
      <c r="L53" s="84">
        <f t="shared" si="59"/>
        <v>0</v>
      </c>
      <c r="M53" s="84">
        <f t="shared" si="59"/>
        <v>35000</v>
      </c>
      <c r="N53" s="84">
        <f t="shared" si="59"/>
        <v>0</v>
      </c>
      <c r="O53" s="84">
        <f t="shared" si="59"/>
        <v>35000</v>
      </c>
      <c r="P53" s="84">
        <f t="shared" si="59"/>
        <v>0</v>
      </c>
      <c r="Q53" s="84">
        <f t="shared" si="59"/>
        <v>0</v>
      </c>
      <c r="R53" s="84">
        <f t="shared" si="59"/>
        <v>0</v>
      </c>
      <c r="S53" s="84">
        <f t="shared" si="59"/>
        <v>0</v>
      </c>
      <c r="T53" s="84">
        <f t="shared" si="59"/>
        <v>0</v>
      </c>
      <c r="U53" s="84">
        <f t="shared" si="59"/>
        <v>0</v>
      </c>
      <c r="V53" s="84">
        <f t="shared" si="59"/>
        <v>35000</v>
      </c>
      <c r="W53" s="84">
        <f t="shared" si="59"/>
        <v>0</v>
      </c>
      <c r="X53" s="84">
        <f t="shared" si="59"/>
        <v>35000</v>
      </c>
      <c r="Y53" s="84">
        <f t="shared" si="59"/>
        <v>0</v>
      </c>
      <c r="Z53" s="84">
        <f t="shared" si="59"/>
        <v>0</v>
      </c>
      <c r="AA53" s="84">
        <f t="shared" si="59"/>
        <v>0</v>
      </c>
      <c r="AB53" s="84">
        <f t="shared" si="59"/>
        <v>0</v>
      </c>
      <c r="AC53" s="84">
        <f t="shared" si="59"/>
        <v>0</v>
      </c>
      <c r="AD53" s="84">
        <f t="shared" si="59"/>
        <v>0</v>
      </c>
      <c r="AE53" s="84">
        <f t="shared" si="59"/>
        <v>25000</v>
      </c>
      <c r="AF53" s="84">
        <f t="shared" si="59"/>
        <v>0</v>
      </c>
      <c r="AG53" s="84">
        <f t="shared" si="59"/>
        <v>25000</v>
      </c>
      <c r="AH53" s="84">
        <f t="shared" si="59"/>
        <v>0</v>
      </c>
      <c r="AI53" s="84">
        <f t="shared" si="59"/>
        <v>0</v>
      </c>
      <c r="AJ53" s="84">
        <f t="shared" si="59"/>
        <v>0</v>
      </c>
      <c r="AK53" s="84">
        <f t="shared" si="59"/>
        <v>0</v>
      </c>
      <c r="AL53" s="84">
        <f t="shared" si="59"/>
        <v>0</v>
      </c>
      <c r="AM53" s="84">
        <f t="shared" si="59"/>
        <v>0</v>
      </c>
      <c r="AN53" s="84">
        <f t="shared" si="59"/>
        <v>130000</v>
      </c>
      <c r="AO53" s="208">
        <f t="shared" si="59"/>
        <v>0</v>
      </c>
      <c r="AP53" s="85">
        <f t="shared" si="59"/>
        <v>0</v>
      </c>
      <c r="AQ53" s="85">
        <f t="shared" si="59"/>
        <v>0</v>
      </c>
      <c r="AR53" s="85">
        <f t="shared" si="59"/>
        <v>0</v>
      </c>
      <c r="AS53" s="283">
        <f>AS18+AS48</f>
        <v>130000</v>
      </c>
      <c r="AT53" s="283">
        <f t="shared" ref="AT53:AV53" si="60">AT18+AT48</f>
        <v>0</v>
      </c>
      <c r="AU53" s="283">
        <f t="shared" si="60"/>
        <v>0</v>
      </c>
      <c r="AV53" s="283">
        <f t="shared" si="60"/>
        <v>0</v>
      </c>
      <c r="AW53" s="86"/>
      <c r="AX53" s="86"/>
      <c r="AY53" s="86"/>
      <c r="AZ53" s="86"/>
      <c r="BA53" s="86"/>
      <c r="BB53" s="86"/>
      <c r="BC53" s="86"/>
      <c r="BD53" s="86"/>
      <c r="BE53" s="87"/>
      <c r="BF53" s="87"/>
      <c r="BG53" s="88"/>
      <c r="BH53" s="89"/>
      <c r="BI53" s="90"/>
      <c r="BJ53" s="90"/>
      <c r="BK53" s="90"/>
      <c r="BL53" s="90"/>
      <c r="BM53" s="90"/>
      <c r="BN53" s="90"/>
      <c r="BO53" s="90"/>
      <c r="BP53" s="90"/>
      <c r="BQ53" s="90"/>
      <c r="BR53" s="90"/>
      <c r="BS53" s="90"/>
      <c r="CI53" s="129"/>
      <c r="CJ53" s="128"/>
      <c r="CK53" s="128"/>
      <c r="CL53" s="128"/>
      <c r="CM53" s="128"/>
    </row>
    <row r="54" spans="1:91" s="128" customFormat="1" ht="30.75" customHeight="1" x14ac:dyDescent="0.2">
      <c r="A54" s="224"/>
      <c r="B54" s="291" t="s">
        <v>66</v>
      </c>
      <c r="C54" s="291"/>
      <c r="D54" s="291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09"/>
      <c r="X54" s="209"/>
      <c r="Y54" s="209"/>
      <c r="Z54" s="209"/>
      <c r="AA54" s="209"/>
      <c r="AB54" s="209"/>
      <c r="AC54" s="265"/>
      <c r="AD54" s="265"/>
      <c r="AE54" s="214"/>
      <c r="AF54" s="215"/>
      <c r="AG54" s="215"/>
      <c r="AH54" s="215"/>
      <c r="AI54" s="215"/>
      <c r="AJ54" s="215"/>
      <c r="AK54" s="215"/>
      <c r="AL54" s="215"/>
      <c r="AM54" s="215"/>
      <c r="AN54" s="215">
        <f>AN52/AN53</f>
        <v>0.80769230769230771</v>
      </c>
      <c r="AO54" s="215" t="e">
        <f t="shared" ref="AO54:AR54" si="61">AO52/AO53</f>
        <v>#DIV/0!</v>
      </c>
      <c r="AP54" s="215" t="e">
        <f t="shared" si="61"/>
        <v>#DIV/0!</v>
      </c>
      <c r="AQ54" s="215" t="e">
        <f t="shared" si="61"/>
        <v>#DIV/0!</v>
      </c>
      <c r="AR54" s="215" t="e">
        <f t="shared" si="61"/>
        <v>#DIV/0!</v>
      </c>
      <c r="AS54" s="125"/>
      <c r="AT54" s="125"/>
      <c r="AU54" s="125"/>
      <c r="AV54" s="125"/>
      <c r="AW54" s="274"/>
      <c r="AX54" s="126"/>
      <c r="AY54" s="126"/>
      <c r="AZ54" s="126"/>
      <c r="BA54" s="126"/>
      <c r="BB54" s="126"/>
      <c r="BC54" s="126"/>
      <c r="BD54" s="126"/>
      <c r="BE54" s="126"/>
      <c r="BF54" s="126"/>
      <c r="BG54" s="127"/>
      <c r="BH54" s="127"/>
      <c r="CI54" s="129"/>
    </row>
    <row r="55" spans="1:91" s="128" customFormat="1" ht="46.5" customHeight="1" x14ac:dyDescent="0.2">
      <c r="A55" s="224"/>
      <c r="B55" s="210" t="s">
        <v>104</v>
      </c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2"/>
      <c r="X55" s="212"/>
      <c r="Y55" s="212"/>
      <c r="Z55" s="212"/>
      <c r="AA55" s="212"/>
      <c r="AB55" s="213"/>
      <c r="AC55" s="213"/>
      <c r="AD55" s="213"/>
      <c r="AE55" s="237">
        <f>VLOOKUP(AN54,CI25:CJ27,2)</f>
        <v>0.4</v>
      </c>
      <c r="AF55" s="238"/>
      <c r="AG55" s="238"/>
      <c r="AH55" s="238"/>
      <c r="AI55" s="238"/>
      <c r="AJ55" s="238"/>
      <c r="AK55" s="238"/>
      <c r="AL55" s="238"/>
      <c r="AM55" s="238"/>
      <c r="AN55" s="239" t="s">
        <v>107</v>
      </c>
      <c r="AO55" s="125"/>
      <c r="AP55" s="125"/>
      <c r="AQ55" s="125"/>
      <c r="AR55" s="125"/>
      <c r="AS55" s="125"/>
      <c r="AT55" s="125"/>
      <c r="AU55" s="125"/>
      <c r="AV55" s="125"/>
      <c r="AW55" s="274"/>
      <c r="AX55" s="227" t="s">
        <v>110</v>
      </c>
      <c r="AY55" s="126"/>
      <c r="AZ55" s="126"/>
      <c r="BA55" s="126"/>
      <c r="BB55" s="126"/>
      <c r="BC55" s="126"/>
      <c r="BD55" s="126"/>
      <c r="BE55" s="126"/>
      <c r="BF55" s="126"/>
      <c r="BG55" s="127"/>
      <c r="BH55" s="127"/>
      <c r="CI55" s="67"/>
      <c r="CJ55" s="67"/>
      <c r="CK55" s="67"/>
      <c r="CL55" s="67"/>
      <c r="CM55" s="67"/>
    </row>
    <row r="56" spans="1:91" s="128" customFormat="1" ht="15" customHeight="1" x14ac:dyDescent="0.2">
      <c r="A56" s="224"/>
      <c r="B56" s="294" t="s">
        <v>119</v>
      </c>
      <c r="C56" s="295"/>
      <c r="D56" s="295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6"/>
      <c r="AY56" s="126"/>
      <c r="AZ56" s="126"/>
      <c r="BA56" s="126"/>
      <c r="BB56" s="126"/>
      <c r="BC56" s="126"/>
      <c r="BD56" s="126"/>
      <c r="BE56" s="126"/>
      <c r="BF56" s="126"/>
      <c r="BG56" s="127"/>
      <c r="BH56" s="127"/>
      <c r="CI56" s="67"/>
      <c r="CJ56" s="67"/>
      <c r="CK56" s="67"/>
      <c r="CL56" s="67"/>
      <c r="CM56" s="67"/>
    </row>
    <row r="57" spans="1:91" s="66" customFormat="1" ht="28.5" customHeight="1" x14ac:dyDescent="0.2">
      <c r="A57" s="293"/>
      <c r="B57" s="288" t="s">
        <v>118</v>
      </c>
      <c r="C57" s="288"/>
      <c r="D57" s="288"/>
      <c r="E57" s="288"/>
      <c r="F57" s="288"/>
      <c r="G57" s="288"/>
      <c r="H57" s="288"/>
      <c r="I57" s="288"/>
      <c r="J57" s="288"/>
      <c r="K57" s="288"/>
      <c r="L57" s="288"/>
      <c r="M57" s="288"/>
      <c r="N57" s="225"/>
      <c r="O57" s="225"/>
      <c r="P57" s="225"/>
      <c r="Q57" s="225"/>
      <c r="R57" s="225"/>
      <c r="S57" s="225"/>
      <c r="T57" s="225"/>
      <c r="U57" s="225"/>
      <c r="V57" s="228"/>
      <c r="W57" s="225"/>
      <c r="X57" s="225"/>
      <c r="Y57" s="225"/>
      <c r="Z57" s="225"/>
      <c r="AA57" s="225"/>
      <c r="AB57" s="225"/>
      <c r="AC57" s="225"/>
      <c r="AD57" s="225"/>
      <c r="AE57" s="225"/>
      <c r="AF57" s="225"/>
      <c r="AG57" s="225"/>
      <c r="AH57" s="225"/>
      <c r="AI57" s="225"/>
      <c r="AJ57" s="225"/>
      <c r="AK57" s="225"/>
      <c r="AL57" s="225"/>
      <c r="AM57" s="225"/>
      <c r="AN57" s="71">
        <f>AN53*0.07</f>
        <v>9100</v>
      </c>
      <c r="AO57" s="71">
        <f>AO53*0.07</f>
        <v>0</v>
      </c>
      <c r="AP57" s="71">
        <f t="shared" ref="AP57:AR57" si="62">AP53*0.07</f>
        <v>0</v>
      </c>
      <c r="AQ57" s="71">
        <f t="shared" si="62"/>
        <v>0</v>
      </c>
      <c r="AR57" s="71">
        <f t="shared" si="62"/>
        <v>0</v>
      </c>
      <c r="AS57" s="225"/>
      <c r="AT57" s="225"/>
      <c r="AU57" s="225"/>
      <c r="AV57" s="225"/>
      <c r="AW57" s="273"/>
      <c r="AX57" s="241">
        <f>AN57+AN53</f>
        <v>139100</v>
      </c>
      <c r="AY57" s="63"/>
      <c r="AZ57" s="63"/>
      <c r="BA57" s="63"/>
      <c r="BB57" s="63"/>
      <c r="BC57" s="63"/>
      <c r="BD57" s="63"/>
      <c r="BE57" s="63"/>
      <c r="BF57" s="63"/>
      <c r="BG57" s="207"/>
      <c r="BH57" s="64"/>
    </row>
    <row r="58" spans="1:91" s="66" customFormat="1" ht="27.75" customHeight="1" x14ac:dyDescent="0.2">
      <c r="A58" s="293"/>
      <c r="B58" s="288" t="s">
        <v>116</v>
      </c>
      <c r="C58" s="288"/>
      <c r="D58" s="288"/>
      <c r="E58" s="288"/>
      <c r="F58" s="288"/>
      <c r="G58" s="288"/>
      <c r="H58" s="288"/>
      <c r="I58" s="288"/>
      <c r="J58" s="288"/>
      <c r="K58" s="288"/>
      <c r="L58" s="288"/>
      <c r="M58" s="288"/>
      <c r="N58" s="225"/>
      <c r="O58" s="225"/>
      <c r="P58" s="225"/>
      <c r="Q58" s="225"/>
      <c r="R58" s="225"/>
      <c r="S58" s="225"/>
      <c r="T58" s="225"/>
      <c r="U58" s="225"/>
      <c r="V58" s="228"/>
      <c r="W58" s="225"/>
      <c r="X58" s="225"/>
      <c r="Y58" s="225"/>
      <c r="Z58" s="225"/>
      <c r="AA58" s="225"/>
      <c r="AB58" s="225"/>
      <c r="AC58" s="226"/>
      <c r="AD58" s="226"/>
      <c r="AE58" s="226"/>
      <c r="AF58" s="226"/>
      <c r="AG58" s="226"/>
      <c r="AH58" s="226"/>
      <c r="AI58" s="226"/>
      <c r="AJ58" s="226"/>
      <c r="AK58" s="226"/>
      <c r="AL58" s="226"/>
      <c r="AM58" s="226"/>
      <c r="AN58" s="230">
        <f>AN52*0.15</f>
        <v>15750</v>
      </c>
      <c r="AO58" s="230">
        <f t="shared" ref="AO58:AR58" si="63">AO52*0.15</f>
        <v>0</v>
      </c>
      <c r="AP58" s="230">
        <f t="shared" si="63"/>
        <v>0</v>
      </c>
      <c r="AQ58" s="230">
        <f t="shared" si="63"/>
        <v>0</v>
      </c>
      <c r="AR58" s="230">
        <f t="shared" si="63"/>
        <v>0</v>
      </c>
      <c r="AS58" s="240"/>
      <c r="AT58" s="225"/>
      <c r="AU58" s="225"/>
      <c r="AV58" s="225"/>
      <c r="AW58" s="63"/>
      <c r="AX58" s="242">
        <f>AN53+AN58</f>
        <v>145750</v>
      </c>
      <c r="AY58" s="63"/>
      <c r="AZ58" s="63"/>
      <c r="BA58" s="63"/>
      <c r="BB58" s="63"/>
      <c r="BC58" s="63"/>
      <c r="BD58" s="63"/>
      <c r="BE58" s="63"/>
      <c r="BF58" s="63"/>
      <c r="BG58" s="207"/>
      <c r="BH58" s="64"/>
    </row>
    <row r="59" spans="1:91" s="66" customFormat="1" ht="27.75" customHeight="1" x14ac:dyDescent="0.2">
      <c r="A59" s="293"/>
      <c r="B59" s="292" t="s">
        <v>117</v>
      </c>
      <c r="C59" s="292"/>
      <c r="D59" s="292"/>
      <c r="E59" s="292"/>
      <c r="F59" s="292"/>
      <c r="G59" s="292"/>
      <c r="H59" s="292"/>
      <c r="I59" s="292"/>
      <c r="J59" s="292"/>
      <c r="K59" s="292"/>
      <c r="L59" s="292"/>
      <c r="M59" s="292"/>
      <c r="N59" s="229"/>
      <c r="O59" s="229"/>
      <c r="P59" s="229"/>
      <c r="Q59" s="229"/>
      <c r="R59" s="229"/>
      <c r="S59" s="229"/>
      <c r="T59" s="229"/>
      <c r="U59" s="229"/>
      <c r="V59" s="231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  <c r="AJ59" s="229"/>
      <c r="AK59" s="229"/>
      <c r="AL59" s="229"/>
      <c r="AM59" s="229"/>
      <c r="AN59" s="232">
        <f>AN52*0.4</f>
        <v>42000</v>
      </c>
      <c r="AO59" s="232">
        <f t="shared" ref="AO59:AR59" si="64">AO52*0.4</f>
        <v>0</v>
      </c>
      <c r="AP59" s="232">
        <f t="shared" si="64"/>
        <v>0</v>
      </c>
      <c r="AQ59" s="232">
        <f t="shared" si="64"/>
        <v>0</v>
      </c>
      <c r="AR59" s="232">
        <f t="shared" si="64"/>
        <v>0</v>
      </c>
      <c r="AS59" s="229"/>
      <c r="AT59" s="225"/>
      <c r="AU59" s="225"/>
      <c r="AV59" s="225"/>
      <c r="AW59" s="63"/>
      <c r="AX59" s="243">
        <f>AN52+AN59</f>
        <v>147000</v>
      </c>
      <c r="AY59" s="63"/>
      <c r="AZ59" s="63"/>
      <c r="BA59" s="63"/>
      <c r="BB59" s="63"/>
      <c r="BC59" s="63"/>
      <c r="BD59" s="63"/>
      <c r="BE59" s="63"/>
      <c r="BF59" s="63"/>
      <c r="BG59" s="207"/>
      <c r="BH59" s="64"/>
    </row>
    <row r="60" spans="1:91" s="66" customFormat="1" ht="27.75" customHeight="1" x14ac:dyDescent="0.2">
      <c r="A60" s="293"/>
      <c r="B60" s="288" t="s">
        <v>122</v>
      </c>
      <c r="C60" s="288"/>
      <c r="D60" s="288"/>
      <c r="E60" s="288"/>
      <c r="F60" s="288"/>
      <c r="G60" s="288"/>
      <c r="H60" s="288"/>
      <c r="I60" s="288"/>
      <c r="J60" s="288"/>
      <c r="K60" s="288"/>
      <c r="L60" s="288"/>
      <c r="M60" s="288"/>
      <c r="N60" s="225"/>
      <c r="O60" s="225"/>
      <c r="P60" s="225"/>
      <c r="Q60" s="225"/>
      <c r="R60" s="225"/>
      <c r="S60" s="225"/>
      <c r="T60" s="225"/>
      <c r="U60" s="225"/>
      <c r="V60" s="228"/>
      <c r="W60" s="225"/>
      <c r="X60" s="225"/>
      <c r="Y60" s="225"/>
      <c r="Z60" s="225"/>
      <c r="AA60" s="225"/>
      <c r="AB60" s="225"/>
      <c r="AC60" s="225"/>
      <c r="AD60" s="225"/>
      <c r="AE60" s="225"/>
      <c r="AF60" s="225"/>
      <c r="AG60" s="225"/>
      <c r="AH60" s="225"/>
      <c r="AI60" s="225"/>
      <c r="AJ60" s="225"/>
      <c r="AK60" s="225"/>
      <c r="AL60" s="225"/>
      <c r="AM60" s="225"/>
      <c r="AN60" s="71">
        <f>AN53</f>
        <v>130000</v>
      </c>
      <c r="AO60" s="71">
        <f t="shared" ref="AO60:AR60" si="65">AO53</f>
        <v>0</v>
      </c>
      <c r="AP60" s="71">
        <f t="shared" si="65"/>
        <v>0</v>
      </c>
      <c r="AQ60" s="71">
        <f>AQ53</f>
        <v>0</v>
      </c>
      <c r="AR60" s="71">
        <f t="shared" si="65"/>
        <v>0</v>
      </c>
      <c r="AS60" s="225"/>
      <c r="AT60" s="225"/>
      <c r="AU60" s="225"/>
      <c r="AV60" s="225"/>
      <c r="AW60" s="273"/>
      <c r="AX60" s="241">
        <f>AN53</f>
        <v>130000</v>
      </c>
      <c r="AY60" s="63"/>
      <c r="AZ60" s="63"/>
      <c r="BA60" s="63"/>
      <c r="BB60" s="63"/>
      <c r="BC60" s="63"/>
      <c r="BD60" s="63"/>
      <c r="BE60" s="63"/>
      <c r="BF60" s="63"/>
      <c r="BG60" s="207"/>
      <c r="BH60" s="64"/>
    </row>
    <row r="61" spans="1:91" s="67" customFormat="1" ht="15" customHeight="1" x14ac:dyDescent="0.2">
      <c r="B61" s="233"/>
      <c r="C61" s="234"/>
      <c r="D61" s="235"/>
      <c r="E61" s="235"/>
      <c r="F61" s="235"/>
      <c r="G61" s="235"/>
      <c r="H61" s="235"/>
      <c r="I61" s="235"/>
      <c r="J61" s="235"/>
      <c r="K61" s="235"/>
      <c r="L61" s="235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6"/>
      <c r="AI61" s="236"/>
      <c r="AJ61" s="236"/>
      <c r="AK61" s="236"/>
      <c r="AL61" s="236"/>
      <c r="AM61" s="236"/>
      <c r="AN61" s="236"/>
      <c r="AO61" s="236"/>
      <c r="AP61" s="236"/>
      <c r="AQ61" s="236"/>
      <c r="AR61" s="236"/>
      <c r="AS61" s="236"/>
      <c r="AT61" s="236"/>
      <c r="AU61" s="236"/>
      <c r="AV61" s="236"/>
      <c r="AW61" s="63"/>
      <c r="AX61" s="63"/>
      <c r="AY61" s="63"/>
      <c r="AZ61" s="63"/>
      <c r="BA61" s="63"/>
      <c r="BB61" s="63"/>
      <c r="BC61" s="63"/>
      <c r="BD61" s="63"/>
      <c r="BE61" s="80"/>
      <c r="BF61" s="80"/>
      <c r="BG61" s="64"/>
      <c r="BH61" s="65"/>
      <c r="BI61" s="66"/>
      <c r="BJ61" s="66"/>
      <c r="BK61" s="66"/>
      <c r="BL61" s="66"/>
      <c r="BM61" s="66"/>
      <c r="BN61" s="66"/>
      <c r="BO61" s="66"/>
      <c r="BP61" s="66"/>
      <c r="BQ61" s="66"/>
      <c r="BR61" s="66"/>
      <c r="BS61" s="66"/>
    </row>
    <row r="62" spans="1:91" s="67" customFormat="1" ht="29.25" customHeight="1" x14ac:dyDescent="0.2">
      <c r="B62" s="298" t="s">
        <v>27</v>
      </c>
      <c r="C62" s="298"/>
      <c r="D62" s="52">
        <v>2025</v>
      </c>
      <c r="E62" s="53" t="s">
        <v>1</v>
      </c>
      <c r="F62" s="54" t="s">
        <v>2</v>
      </c>
      <c r="G62" s="53" t="s">
        <v>3</v>
      </c>
      <c r="H62" s="54" t="s">
        <v>4</v>
      </c>
      <c r="I62" s="53" t="s">
        <v>5</v>
      </c>
      <c r="J62" s="54" t="s">
        <v>6</v>
      </c>
      <c r="K62" s="53" t="s">
        <v>128</v>
      </c>
      <c r="L62" s="54" t="s">
        <v>129</v>
      </c>
      <c r="M62" s="52">
        <v>2026</v>
      </c>
      <c r="N62" s="53" t="s">
        <v>1</v>
      </c>
      <c r="O62" s="54" t="s">
        <v>2</v>
      </c>
      <c r="P62" s="53" t="s">
        <v>3</v>
      </c>
      <c r="Q62" s="54" t="s">
        <v>4</v>
      </c>
      <c r="R62" s="53" t="s">
        <v>5</v>
      </c>
      <c r="S62" s="54" t="s">
        <v>6</v>
      </c>
      <c r="T62" s="53" t="s">
        <v>128</v>
      </c>
      <c r="U62" s="54" t="s">
        <v>129</v>
      </c>
      <c r="V62" s="52">
        <v>2027</v>
      </c>
      <c r="W62" s="53" t="s">
        <v>1</v>
      </c>
      <c r="X62" s="54" t="s">
        <v>2</v>
      </c>
      <c r="Y62" s="53" t="s">
        <v>3</v>
      </c>
      <c r="Z62" s="54" t="s">
        <v>4</v>
      </c>
      <c r="AA62" s="53" t="s">
        <v>5</v>
      </c>
      <c r="AB62" s="54" t="s">
        <v>6</v>
      </c>
      <c r="AC62" s="53" t="s">
        <v>128</v>
      </c>
      <c r="AD62" s="54" t="s">
        <v>129</v>
      </c>
      <c r="AE62" s="52">
        <v>2028</v>
      </c>
      <c r="AF62" s="92" t="s">
        <v>1</v>
      </c>
      <c r="AG62" s="54" t="s">
        <v>2</v>
      </c>
      <c r="AH62" s="92" t="s">
        <v>3</v>
      </c>
      <c r="AI62" s="54" t="s">
        <v>4</v>
      </c>
      <c r="AJ62" s="92" t="s">
        <v>5</v>
      </c>
      <c r="AK62" s="54" t="s">
        <v>6</v>
      </c>
      <c r="AL62" s="53" t="s">
        <v>128</v>
      </c>
      <c r="AM62" s="54" t="s">
        <v>129</v>
      </c>
      <c r="AN62" s="92" t="s">
        <v>21</v>
      </c>
      <c r="AO62" s="69" t="s">
        <v>7</v>
      </c>
      <c r="AP62" s="69" t="s">
        <v>8</v>
      </c>
      <c r="AQ62" s="69" t="s">
        <v>9</v>
      </c>
      <c r="AR62" s="266" t="s">
        <v>158</v>
      </c>
      <c r="AS62" s="54" t="s">
        <v>154</v>
      </c>
      <c r="AT62" s="54" t="s">
        <v>155</v>
      </c>
      <c r="AU62" s="54" t="s">
        <v>156</v>
      </c>
      <c r="AV62" s="54" t="s">
        <v>157</v>
      </c>
      <c r="AW62" s="63"/>
      <c r="AX62" s="63"/>
      <c r="AY62" s="63"/>
      <c r="AZ62" s="63"/>
      <c r="BA62" s="63"/>
      <c r="BB62" s="63"/>
      <c r="BC62" s="63"/>
      <c r="BD62" s="63"/>
      <c r="BE62" s="80"/>
      <c r="BF62" s="80"/>
      <c r="BG62" s="64"/>
      <c r="BH62" s="65"/>
      <c r="BI62" s="66"/>
      <c r="BJ62" s="66"/>
      <c r="BK62" s="66"/>
      <c r="BL62" s="66"/>
      <c r="BM62" s="66"/>
      <c r="BN62" s="66"/>
      <c r="BO62" s="66"/>
      <c r="BP62" s="66"/>
      <c r="BQ62" s="66"/>
      <c r="BR62" s="66"/>
      <c r="BS62" s="66"/>
      <c r="CI62" s="59"/>
    </row>
    <row r="63" spans="1:91" s="67" customFormat="1" ht="28.5" x14ac:dyDescent="0.2">
      <c r="B63" s="97" t="s">
        <v>28</v>
      </c>
      <c r="C63" s="93" t="s">
        <v>30</v>
      </c>
      <c r="D63" s="94">
        <v>0</v>
      </c>
      <c r="E63" s="94">
        <v>0</v>
      </c>
      <c r="F63" s="263">
        <f>D63-E63</f>
        <v>0</v>
      </c>
      <c r="G63" s="94">
        <v>0</v>
      </c>
      <c r="H63" s="263">
        <f>E63-G63</f>
        <v>0</v>
      </c>
      <c r="I63" s="94">
        <v>0</v>
      </c>
      <c r="J63" s="263">
        <f>G63-I63</f>
        <v>0</v>
      </c>
      <c r="K63" s="94">
        <v>0</v>
      </c>
      <c r="L63" s="263">
        <f>I63-K63</f>
        <v>0</v>
      </c>
      <c r="M63" s="94">
        <v>0</v>
      </c>
      <c r="N63" s="94">
        <v>0</v>
      </c>
      <c r="O63" s="263">
        <f>M63-N63</f>
        <v>0</v>
      </c>
      <c r="P63" s="94">
        <v>0</v>
      </c>
      <c r="Q63" s="263">
        <f>N63-P63</f>
        <v>0</v>
      </c>
      <c r="R63" s="94">
        <v>0</v>
      </c>
      <c r="S63" s="263">
        <f>P63-R63</f>
        <v>0</v>
      </c>
      <c r="T63" s="94">
        <v>0</v>
      </c>
      <c r="U63" s="263">
        <f>R63-T63</f>
        <v>0</v>
      </c>
      <c r="V63" s="94">
        <v>0</v>
      </c>
      <c r="W63" s="94">
        <v>0</v>
      </c>
      <c r="X63" s="263">
        <f>V63-W63</f>
        <v>0</v>
      </c>
      <c r="Y63" s="94">
        <v>0</v>
      </c>
      <c r="Z63" s="263">
        <f>W63-Y63</f>
        <v>0</v>
      </c>
      <c r="AA63" s="94">
        <v>0</v>
      </c>
      <c r="AB63" s="263">
        <f>Y63-AA63</f>
        <v>0</v>
      </c>
      <c r="AC63" s="94">
        <v>0</v>
      </c>
      <c r="AD63" s="263">
        <f>AA63-AC63</f>
        <v>0</v>
      </c>
      <c r="AE63" s="94">
        <v>20000</v>
      </c>
      <c r="AF63" s="94">
        <v>0</v>
      </c>
      <c r="AG63" s="95">
        <f>AE63-AF63</f>
        <v>20000</v>
      </c>
      <c r="AH63" s="94">
        <v>0</v>
      </c>
      <c r="AI63" s="263">
        <f>AF63-AH63</f>
        <v>0</v>
      </c>
      <c r="AJ63" s="94">
        <v>0</v>
      </c>
      <c r="AK63" s="263">
        <f>AH63-AJ63</f>
        <v>0</v>
      </c>
      <c r="AL63" s="94">
        <v>0</v>
      </c>
      <c r="AM63" s="263">
        <f>AJ63-AL63</f>
        <v>0</v>
      </c>
      <c r="AN63" s="73">
        <f>D63+M63+V63+AE63</f>
        <v>20000</v>
      </c>
      <c r="AO63" s="73">
        <f>E63+N63+W63+AF63</f>
        <v>0</v>
      </c>
      <c r="AP63" s="73">
        <f>G63+P63+Y63+AH63</f>
        <v>0</v>
      </c>
      <c r="AQ63" s="272">
        <f>I63+R63+AA63+AJ63</f>
        <v>0</v>
      </c>
      <c r="AR63" s="272">
        <f>K63+T63+AC63+AL63</f>
        <v>0</v>
      </c>
      <c r="AS63" s="276">
        <f>AN63-AO63</f>
        <v>20000</v>
      </c>
      <c r="AT63" s="275">
        <f>AO63-AP63</f>
        <v>0</v>
      </c>
      <c r="AU63" s="275">
        <f>AP63-AQ63</f>
        <v>0</v>
      </c>
      <c r="AV63" s="275">
        <f>AQ63-AR63</f>
        <v>0</v>
      </c>
      <c r="AW63" s="63"/>
      <c r="AX63" s="63"/>
      <c r="AY63" s="63"/>
      <c r="AZ63" s="63"/>
      <c r="BA63" s="63"/>
      <c r="BB63" s="63"/>
      <c r="BC63" s="63"/>
      <c r="BD63" s="63"/>
      <c r="BE63" s="80"/>
      <c r="BF63" s="80"/>
      <c r="BG63" s="64"/>
      <c r="BH63" s="65"/>
      <c r="BI63" s="66"/>
      <c r="BJ63" s="66"/>
      <c r="BK63" s="66"/>
      <c r="BL63" s="66"/>
      <c r="BM63" s="66"/>
      <c r="BN63" s="66"/>
      <c r="BO63" s="66"/>
      <c r="BP63" s="66"/>
      <c r="BQ63" s="66"/>
      <c r="BR63" s="66"/>
      <c r="BS63" s="66"/>
      <c r="CI63" s="59"/>
    </row>
    <row r="64" spans="1:91" s="67" customFormat="1" ht="28.5" customHeight="1" x14ac:dyDescent="0.2">
      <c r="B64" s="97" t="s">
        <v>29</v>
      </c>
      <c r="C64" s="93" t="s">
        <v>31</v>
      </c>
      <c r="D64" s="94">
        <v>0</v>
      </c>
      <c r="E64" s="94">
        <v>0</v>
      </c>
      <c r="F64" s="263">
        <f t="shared" ref="F64:F68" si="66">D64-E64</f>
        <v>0</v>
      </c>
      <c r="G64" s="94">
        <v>0</v>
      </c>
      <c r="H64" s="263">
        <f t="shared" ref="H64:H68" si="67">E64-G64</f>
        <v>0</v>
      </c>
      <c r="I64" s="94">
        <v>0</v>
      </c>
      <c r="J64" s="263">
        <f t="shared" ref="J64:J68" si="68">G64-I64</f>
        <v>0</v>
      </c>
      <c r="K64" s="94">
        <v>0</v>
      </c>
      <c r="L64" s="263">
        <f t="shared" ref="L64:L68" si="69">I64-K64</f>
        <v>0</v>
      </c>
      <c r="M64" s="94">
        <v>0</v>
      </c>
      <c r="N64" s="94">
        <v>0</v>
      </c>
      <c r="O64" s="263">
        <f t="shared" ref="O64:O68" si="70">M64-N64</f>
        <v>0</v>
      </c>
      <c r="P64" s="94">
        <v>0</v>
      </c>
      <c r="Q64" s="263">
        <f t="shared" ref="Q64:Q68" si="71">N64-P64</f>
        <v>0</v>
      </c>
      <c r="R64" s="94">
        <v>0</v>
      </c>
      <c r="S64" s="263">
        <f t="shared" ref="S64:S68" si="72">P64-R64</f>
        <v>0</v>
      </c>
      <c r="T64" s="94">
        <v>0</v>
      </c>
      <c r="U64" s="263">
        <f t="shared" ref="U64:U68" si="73">R64-T64</f>
        <v>0</v>
      </c>
      <c r="V64" s="94">
        <v>0</v>
      </c>
      <c r="W64" s="94">
        <v>0</v>
      </c>
      <c r="X64" s="263">
        <f t="shared" ref="X64:X68" si="74">V64-W64</f>
        <v>0</v>
      </c>
      <c r="Y64" s="94">
        <v>0</v>
      </c>
      <c r="Z64" s="263">
        <f t="shared" ref="Z64:Z68" si="75">W64-Y64</f>
        <v>0</v>
      </c>
      <c r="AA64" s="94">
        <v>0</v>
      </c>
      <c r="AB64" s="263">
        <f t="shared" ref="AB64:AB68" si="76">Y64-AA64</f>
        <v>0</v>
      </c>
      <c r="AC64" s="94">
        <v>0</v>
      </c>
      <c r="AD64" s="263">
        <f t="shared" ref="AD64:AD68" si="77">AA64-AC64</f>
        <v>0</v>
      </c>
      <c r="AE64" s="94">
        <v>30000</v>
      </c>
      <c r="AF64" s="94">
        <v>0</v>
      </c>
      <c r="AG64" s="95">
        <f t="shared" ref="AG64:AG68" si="78">AE64-AF64</f>
        <v>30000</v>
      </c>
      <c r="AH64" s="94">
        <v>0</v>
      </c>
      <c r="AI64" s="263">
        <f t="shared" ref="AI64:AI68" si="79">AF64-AH64</f>
        <v>0</v>
      </c>
      <c r="AJ64" s="94">
        <v>0</v>
      </c>
      <c r="AK64" s="263">
        <f t="shared" ref="AK64:AK68" si="80">AH64-AJ64</f>
        <v>0</v>
      </c>
      <c r="AL64" s="94">
        <v>0</v>
      </c>
      <c r="AM64" s="263">
        <f t="shared" ref="AM64:AM68" si="81">AJ64-AL64</f>
        <v>0</v>
      </c>
      <c r="AN64" s="73">
        <f t="shared" ref="AN64:AN68" si="82">D64+M64+V64+AE64</f>
        <v>30000</v>
      </c>
      <c r="AO64" s="73">
        <f t="shared" ref="AO64:AO68" si="83">E64+N64+W64+AF64</f>
        <v>0</v>
      </c>
      <c r="AP64" s="73">
        <f t="shared" ref="AP64:AP68" si="84">G64+P64+Y64+AH64</f>
        <v>0</v>
      </c>
      <c r="AQ64" s="272">
        <f t="shared" ref="AQ64:AQ68" si="85">I64+R64+AA64+AJ64</f>
        <v>0</v>
      </c>
      <c r="AR64" s="272">
        <f t="shared" ref="AR64:AR68" si="86">K64+T64+AC64+AL64</f>
        <v>0</v>
      </c>
      <c r="AS64" s="276">
        <f t="shared" ref="AS64:AS68" si="87">AN64-AO64</f>
        <v>30000</v>
      </c>
      <c r="AT64" s="275">
        <f t="shared" ref="AT64:AT68" si="88">AO64-AP64</f>
        <v>0</v>
      </c>
      <c r="AU64" s="275">
        <f t="shared" ref="AU64:AU68" si="89">AP64-AQ64</f>
        <v>0</v>
      </c>
      <c r="AV64" s="275">
        <f t="shared" ref="AV64:AV68" si="90">AQ64-AR64</f>
        <v>0</v>
      </c>
      <c r="AW64" s="63"/>
      <c r="AX64" s="63"/>
      <c r="AY64" s="63"/>
      <c r="AZ64" s="63"/>
      <c r="BA64" s="63"/>
      <c r="BB64" s="63"/>
      <c r="BC64" s="63"/>
      <c r="BD64" s="63"/>
      <c r="BE64" s="80"/>
      <c r="BF64" s="80"/>
      <c r="BG64" s="64"/>
      <c r="BH64" s="65"/>
      <c r="BI64" s="66"/>
      <c r="BJ64" s="66"/>
      <c r="BK64" s="66"/>
      <c r="BL64" s="66"/>
      <c r="BM64" s="66"/>
      <c r="BN64" s="66"/>
      <c r="BO64" s="66"/>
      <c r="BP64" s="66"/>
      <c r="BQ64" s="66"/>
      <c r="BR64" s="66"/>
      <c r="BS64" s="66"/>
      <c r="CI64" s="59"/>
    </row>
    <row r="65" spans="2:91" s="67" customFormat="1" ht="14.45" customHeight="1" x14ac:dyDescent="0.2">
      <c r="B65" s="97" t="s">
        <v>18</v>
      </c>
      <c r="C65" s="93" t="s">
        <v>32</v>
      </c>
      <c r="D65" s="94">
        <v>0</v>
      </c>
      <c r="E65" s="94">
        <v>0</v>
      </c>
      <c r="F65" s="263">
        <f t="shared" si="66"/>
        <v>0</v>
      </c>
      <c r="G65" s="94">
        <v>0</v>
      </c>
      <c r="H65" s="263">
        <f t="shared" si="67"/>
        <v>0</v>
      </c>
      <c r="I65" s="94">
        <v>0</v>
      </c>
      <c r="J65" s="263">
        <f t="shared" si="68"/>
        <v>0</v>
      </c>
      <c r="K65" s="94">
        <v>0</v>
      </c>
      <c r="L65" s="263">
        <f t="shared" si="69"/>
        <v>0</v>
      </c>
      <c r="M65" s="94">
        <v>0</v>
      </c>
      <c r="N65" s="94">
        <v>0</v>
      </c>
      <c r="O65" s="263">
        <f t="shared" si="70"/>
        <v>0</v>
      </c>
      <c r="P65" s="94">
        <v>0</v>
      </c>
      <c r="Q65" s="263">
        <f t="shared" si="71"/>
        <v>0</v>
      </c>
      <c r="R65" s="94">
        <v>0</v>
      </c>
      <c r="S65" s="263">
        <f t="shared" si="72"/>
        <v>0</v>
      </c>
      <c r="T65" s="94">
        <v>0</v>
      </c>
      <c r="U65" s="263">
        <f t="shared" si="73"/>
        <v>0</v>
      </c>
      <c r="V65" s="94">
        <v>0</v>
      </c>
      <c r="W65" s="94">
        <v>0</v>
      </c>
      <c r="X65" s="263">
        <f t="shared" si="74"/>
        <v>0</v>
      </c>
      <c r="Y65" s="94">
        <v>0</v>
      </c>
      <c r="Z65" s="263">
        <f t="shared" si="75"/>
        <v>0</v>
      </c>
      <c r="AA65" s="94">
        <v>0</v>
      </c>
      <c r="AB65" s="263">
        <f t="shared" si="76"/>
        <v>0</v>
      </c>
      <c r="AC65" s="94">
        <v>0</v>
      </c>
      <c r="AD65" s="263">
        <f t="shared" si="77"/>
        <v>0</v>
      </c>
      <c r="AE65" s="94">
        <v>0</v>
      </c>
      <c r="AF65" s="94">
        <v>0</v>
      </c>
      <c r="AG65" s="95">
        <f t="shared" si="78"/>
        <v>0</v>
      </c>
      <c r="AH65" s="94">
        <v>0</v>
      </c>
      <c r="AI65" s="263">
        <f t="shared" si="79"/>
        <v>0</v>
      </c>
      <c r="AJ65" s="94">
        <v>0</v>
      </c>
      <c r="AK65" s="263">
        <f t="shared" si="80"/>
        <v>0</v>
      </c>
      <c r="AL65" s="94">
        <v>0</v>
      </c>
      <c r="AM65" s="263">
        <f t="shared" si="81"/>
        <v>0</v>
      </c>
      <c r="AN65" s="73">
        <f t="shared" si="82"/>
        <v>0</v>
      </c>
      <c r="AO65" s="73">
        <f t="shared" si="83"/>
        <v>0</v>
      </c>
      <c r="AP65" s="73">
        <f t="shared" si="84"/>
        <v>0</v>
      </c>
      <c r="AQ65" s="272">
        <f t="shared" si="85"/>
        <v>0</v>
      </c>
      <c r="AR65" s="272">
        <f t="shared" si="86"/>
        <v>0</v>
      </c>
      <c r="AS65" s="276">
        <f t="shared" si="87"/>
        <v>0</v>
      </c>
      <c r="AT65" s="275">
        <f t="shared" si="88"/>
        <v>0</v>
      </c>
      <c r="AU65" s="275">
        <f t="shared" si="89"/>
        <v>0</v>
      </c>
      <c r="AV65" s="275">
        <f t="shared" si="90"/>
        <v>0</v>
      </c>
      <c r="AW65" s="63"/>
      <c r="AX65" s="63"/>
      <c r="AY65" s="63"/>
      <c r="AZ65" s="63"/>
      <c r="BA65" s="63"/>
      <c r="BB65" s="63"/>
      <c r="BC65" s="63"/>
      <c r="BD65" s="63"/>
      <c r="BE65" s="80"/>
      <c r="BF65" s="80"/>
      <c r="BG65" s="64"/>
      <c r="BH65" s="65"/>
      <c r="BI65" s="66"/>
      <c r="BJ65" s="66"/>
      <c r="BK65" s="66"/>
      <c r="BL65" s="66"/>
      <c r="BM65" s="66"/>
      <c r="BN65" s="66"/>
      <c r="BO65" s="66"/>
      <c r="BP65" s="66"/>
      <c r="BQ65" s="66"/>
      <c r="BR65" s="66"/>
      <c r="BS65" s="66"/>
      <c r="CI65" s="59"/>
    </row>
    <row r="66" spans="2:91" s="67" customFormat="1" ht="15" customHeight="1" x14ac:dyDescent="0.2">
      <c r="B66" s="81" t="s">
        <v>36</v>
      </c>
      <c r="C66" s="81" t="s">
        <v>47</v>
      </c>
      <c r="D66" s="94">
        <v>0</v>
      </c>
      <c r="E66" s="94">
        <v>0</v>
      </c>
      <c r="F66" s="263">
        <f t="shared" si="66"/>
        <v>0</v>
      </c>
      <c r="G66" s="94">
        <v>0</v>
      </c>
      <c r="H66" s="263">
        <f t="shared" si="67"/>
        <v>0</v>
      </c>
      <c r="I66" s="94">
        <v>0</v>
      </c>
      <c r="J66" s="263">
        <f t="shared" si="68"/>
        <v>0</v>
      </c>
      <c r="K66" s="94">
        <v>0</v>
      </c>
      <c r="L66" s="263">
        <f t="shared" si="69"/>
        <v>0</v>
      </c>
      <c r="M66" s="94">
        <v>0</v>
      </c>
      <c r="N66" s="94">
        <v>0</v>
      </c>
      <c r="O66" s="263">
        <f t="shared" si="70"/>
        <v>0</v>
      </c>
      <c r="P66" s="94">
        <v>0</v>
      </c>
      <c r="Q66" s="263">
        <f t="shared" si="71"/>
        <v>0</v>
      </c>
      <c r="R66" s="94">
        <v>0</v>
      </c>
      <c r="S66" s="263">
        <f t="shared" si="72"/>
        <v>0</v>
      </c>
      <c r="T66" s="94">
        <v>0</v>
      </c>
      <c r="U66" s="263">
        <f t="shared" si="73"/>
        <v>0</v>
      </c>
      <c r="V66" s="94">
        <v>0</v>
      </c>
      <c r="W66" s="94">
        <v>0</v>
      </c>
      <c r="X66" s="263">
        <f t="shared" si="74"/>
        <v>0</v>
      </c>
      <c r="Y66" s="94">
        <v>0</v>
      </c>
      <c r="Z66" s="263">
        <f t="shared" si="75"/>
        <v>0</v>
      </c>
      <c r="AA66" s="94">
        <v>0</v>
      </c>
      <c r="AB66" s="263">
        <f t="shared" si="76"/>
        <v>0</v>
      </c>
      <c r="AC66" s="94">
        <v>0</v>
      </c>
      <c r="AD66" s="263">
        <f t="shared" si="77"/>
        <v>0</v>
      </c>
      <c r="AE66" s="94">
        <v>40000</v>
      </c>
      <c r="AF66" s="94">
        <v>0</v>
      </c>
      <c r="AG66" s="95">
        <f t="shared" si="78"/>
        <v>40000</v>
      </c>
      <c r="AH66" s="94">
        <v>0</v>
      </c>
      <c r="AI66" s="263">
        <f t="shared" si="79"/>
        <v>0</v>
      </c>
      <c r="AJ66" s="94">
        <v>0</v>
      </c>
      <c r="AK66" s="263">
        <f t="shared" si="80"/>
        <v>0</v>
      </c>
      <c r="AL66" s="94">
        <v>0</v>
      </c>
      <c r="AM66" s="263">
        <f t="shared" si="81"/>
        <v>0</v>
      </c>
      <c r="AN66" s="73">
        <f>D66+M66+V66+AE66</f>
        <v>40000</v>
      </c>
      <c r="AO66" s="73">
        <f t="shared" si="83"/>
        <v>0</v>
      </c>
      <c r="AP66" s="73">
        <f t="shared" si="84"/>
        <v>0</v>
      </c>
      <c r="AQ66" s="272">
        <f t="shared" si="85"/>
        <v>0</v>
      </c>
      <c r="AR66" s="272">
        <f t="shared" si="86"/>
        <v>0</v>
      </c>
      <c r="AS66" s="276">
        <f t="shared" si="87"/>
        <v>40000</v>
      </c>
      <c r="AT66" s="275">
        <f t="shared" si="88"/>
        <v>0</v>
      </c>
      <c r="AU66" s="275">
        <f t="shared" si="89"/>
        <v>0</v>
      </c>
      <c r="AV66" s="275">
        <f t="shared" si="90"/>
        <v>0</v>
      </c>
      <c r="AW66" s="63"/>
      <c r="AX66" s="63"/>
      <c r="AY66" s="63"/>
      <c r="AZ66" s="63"/>
      <c r="BA66" s="63"/>
      <c r="BB66" s="63"/>
      <c r="BC66" s="63"/>
      <c r="BD66" s="63"/>
      <c r="BE66" s="80"/>
      <c r="BF66" s="80"/>
      <c r="BG66" s="64"/>
      <c r="BH66" s="65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CI66" s="59"/>
    </row>
    <row r="67" spans="2:91" s="67" customFormat="1" ht="15" customHeight="1" x14ac:dyDescent="0.2">
      <c r="B67" s="81" t="s">
        <v>35</v>
      </c>
      <c r="C67" s="81" t="s">
        <v>48</v>
      </c>
      <c r="D67" s="94">
        <v>0</v>
      </c>
      <c r="E67" s="94">
        <v>0</v>
      </c>
      <c r="F67" s="263">
        <f t="shared" si="66"/>
        <v>0</v>
      </c>
      <c r="G67" s="94">
        <v>0</v>
      </c>
      <c r="H67" s="263">
        <f t="shared" si="67"/>
        <v>0</v>
      </c>
      <c r="I67" s="94">
        <v>0</v>
      </c>
      <c r="J67" s="263">
        <f t="shared" si="68"/>
        <v>0</v>
      </c>
      <c r="K67" s="94">
        <v>0</v>
      </c>
      <c r="L67" s="263">
        <f t="shared" si="69"/>
        <v>0</v>
      </c>
      <c r="M67" s="94">
        <v>0</v>
      </c>
      <c r="N67" s="94">
        <v>0</v>
      </c>
      <c r="O67" s="263">
        <f t="shared" si="70"/>
        <v>0</v>
      </c>
      <c r="P67" s="94">
        <v>0</v>
      </c>
      <c r="Q67" s="263">
        <f t="shared" si="71"/>
        <v>0</v>
      </c>
      <c r="R67" s="94">
        <v>0</v>
      </c>
      <c r="S67" s="263">
        <f t="shared" si="72"/>
        <v>0</v>
      </c>
      <c r="T67" s="94">
        <v>0</v>
      </c>
      <c r="U67" s="263">
        <f t="shared" si="73"/>
        <v>0</v>
      </c>
      <c r="V67" s="94">
        <v>0</v>
      </c>
      <c r="W67" s="94">
        <v>0</v>
      </c>
      <c r="X67" s="263">
        <f t="shared" si="74"/>
        <v>0</v>
      </c>
      <c r="Y67" s="94">
        <v>0</v>
      </c>
      <c r="Z67" s="263">
        <f t="shared" si="75"/>
        <v>0</v>
      </c>
      <c r="AA67" s="94">
        <v>0</v>
      </c>
      <c r="AB67" s="263">
        <f t="shared" si="76"/>
        <v>0</v>
      </c>
      <c r="AC67" s="94">
        <v>0</v>
      </c>
      <c r="AD67" s="263">
        <f t="shared" si="77"/>
        <v>0</v>
      </c>
      <c r="AE67" s="94">
        <v>0</v>
      </c>
      <c r="AF67" s="94">
        <v>0</v>
      </c>
      <c r="AG67" s="95">
        <f t="shared" si="78"/>
        <v>0</v>
      </c>
      <c r="AH67" s="94">
        <v>0</v>
      </c>
      <c r="AI67" s="263">
        <f t="shared" si="79"/>
        <v>0</v>
      </c>
      <c r="AJ67" s="94">
        <v>0</v>
      </c>
      <c r="AK67" s="263">
        <f t="shared" si="80"/>
        <v>0</v>
      </c>
      <c r="AL67" s="94">
        <v>0</v>
      </c>
      <c r="AM67" s="263">
        <f t="shared" si="81"/>
        <v>0</v>
      </c>
      <c r="AN67" s="73">
        <f t="shared" si="82"/>
        <v>0</v>
      </c>
      <c r="AO67" s="73">
        <f t="shared" si="83"/>
        <v>0</v>
      </c>
      <c r="AP67" s="73">
        <f t="shared" si="84"/>
        <v>0</v>
      </c>
      <c r="AQ67" s="272">
        <f t="shared" si="85"/>
        <v>0</v>
      </c>
      <c r="AR67" s="272">
        <f t="shared" si="86"/>
        <v>0</v>
      </c>
      <c r="AS67" s="276">
        <f t="shared" si="87"/>
        <v>0</v>
      </c>
      <c r="AT67" s="275">
        <f t="shared" si="88"/>
        <v>0</v>
      </c>
      <c r="AU67" s="275">
        <f t="shared" si="89"/>
        <v>0</v>
      </c>
      <c r="AV67" s="275">
        <f t="shared" si="90"/>
        <v>0</v>
      </c>
      <c r="AW67" s="63"/>
      <c r="AX67" s="63"/>
      <c r="AY67" s="63"/>
      <c r="AZ67" s="63"/>
      <c r="BA67" s="63"/>
      <c r="BB67" s="63"/>
      <c r="BC67" s="63"/>
      <c r="BD67" s="63"/>
      <c r="BE67" s="80"/>
      <c r="BF67" s="80"/>
      <c r="BG67" s="64"/>
      <c r="BH67" s="65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CI67" s="59"/>
    </row>
    <row r="68" spans="2:91" s="67" customFormat="1" ht="28.5" x14ac:dyDescent="0.2">
      <c r="B68" s="81" t="s">
        <v>33</v>
      </c>
      <c r="C68" s="81" t="s">
        <v>34</v>
      </c>
      <c r="D68" s="96">
        <v>0</v>
      </c>
      <c r="E68" s="94">
        <v>0</v>
      </c>
      <c r="F68" s="263">
        <f t="shared" si="66"/>
        <v>0</v>
      </c>
      <c r="G68" s="94">
        <v>0</v>
      </c>
      <c r="H68" s="263">
        <f t="shared" si="67"/>
        <v>0</v>
      </c>
      <c r="I68" s="94">
        <v>0</v>
      </c>
      <c r="J68" s="263">
        <f t="shared" si="68"/>
        <v>0</v>
      </c>
      <c r="K68" s="94">
        <v>0</v>
      </c>
      <c r="L68" s="263">
        <f t="shared" si="69"/>
        <v>0</v>
      </c>
      <c r="M68" s="94">
        <v>0</v>
      </c>
      <c r="N68" s="94">
        <v>0</v>
      </c>
      <c r="O68" s="263">
        <f t="shared" si="70"/>
        <v>0</v>
      </c>
      <c r="P68" s="94">
        <v>0</v>
      </c>
      <c r="Q68" s="263">
        <f t="shared" si="71"/>
        <v>0</v>
      </c>
      <c r="R68" s="94">
        <v>0</v>
      </c>
      <c r="S68" s="263">
        <f t="shared" si="72"/>
        <v>0</v>
      </c>
      <c r="T68" s="94">
        <v>0</v>
      </c>
      <c r="U68" s="263">
        <f t="shared" si="73"/>
        <v>0</v>
      </c>
      <c r="V68" s="94">
        <v>0</v>
      </c>
      <c r="W68" s="94">
        <v>0</v>
      </c>
      <c r="X68" s="263">
        <f t="shared" si="74"/>
        <v>0</v>
      </c>
      <c r="Y68" s="94">
        <v>0</v>
      </c>
      <c r="Z68" s="263">
        <f t="shared" si="75"/>
        <v>0</v>
      </c>
      <c r="AA68" s="94">
        <v>0</v>
      </c>
      <c r="AB68" s="263">
        <f t="shared" si="76"/>
        <v>0</v>
      </c>
      <c r="AC68" s="94">
        <v>0</v>
      </c>
      <c r="AD68" s="263">
        <f t="shared" si="77"/>
        <v>0</v>
      </c>
      <c r="AE68" s="94">
        <v>0</v>
      </c>
      <c r="AF68" s="94">
        <v>0</v>
      </c>
      <c r="AG68" s="95">
        <f t="shared" si="78"/>
        <v>0</v>
      </c>
      <c r="AH68" s="94">
        <v>0</v>
      </c>
      <c r="AI68" s="263">
        <f t="shared" si="79"/>
        <v>0</v>
      </c>
      <c r="AJ68" s="94">
        <v>0</v>
      </c>
      <c r="AK68" s="263">
        <f t="shared" si="80"/>
        <v>0</v>
      </c>
      <c r="AL68" s="94">
        <v>0</v>
      </c>
      <c r="AM68" s="263">
        <f t="shared" si="81"/>
        <v>0</v>
      </c>
      <c r="AN68" s="73">
        <f t="shared" si="82"/>
        <v>0</v>
      </c>
      <c r="AO68" s="73">
        <f t="shared" si="83"/>
        <v>0</v>
      </c>
      <c r="AP68" s="73">
        <f t="shared" si="84"/>
        <v>0</v>
      </c>
      <c r="AQ68" s="272">
        <f t="shared" si="85"/>
        <v>0</v>
      </c>
      <c r="AR68" s="272">
        <f t="shared" si="86"/>
        <v>0</v>
      </c>
      <c r="AS68" s="276">
        <f t="shared" si="87"/>
        <v>0</v>
      </c>
      <c r="AT68" s="275">
        <f t="shared" si="88"/>
        <v>0</v>
      </c>
      <c r="AU68" s="275">
        <f t="shared" si="89"/>
        <v>0</v>
      </c>
      <c r="AV68" s="275">
        <f t="shared" si="90"/>
        <v>0</v>
      </c>
      <c r="AW68" s="63"/>
      <c r="AX68" s="63"/>
      <c r="AY68" s="63"/>
      <c r="AZ68" s="63"/>
      <c r="BA68" s="63"/>
      <c r="BB68" s="63"/>
      <c r="BC68" s="63"/>
      <c r="BD68" s="63"/>
      <c r="BE68" s="80"/>
      <c r="BF68" s="80"/>
      <c r="BG68" s="64"/>
      <c r="BH68" s="65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CI68" s="59"/>
    </row>
    <row r="69" spans="2:91" s="67" customFormat="1" ht="22.5" customHeight="1" x14ac:dyDescent="0.2">
      <c r="B69" s="299" t="s">
        <v>40</v>
      </c>
      <c r="C69" s="300"/>
      <c r="D69" s="84">
        <f>SUM(D63:D68)</f>
        <v>0</v>
      </c>
      <c r="E69" s="84">
        <f t="shared" ref="E69:L69" si="91">SUM(E63:E68)</f>
        <v>0</v>
      </c>
      <c r="F69" s="264">
        <f t="shared" si="91"/>
        <v>0</v>
      </c>
      <c r="G69" s="84">
        <f t="shared" si="91"/>
        <v>0</v>
      </c>
      <c r="H69" s="264">
        <f t="shared" si="91"/>
        <v>0</v>
      </c>
      <c r="I69" s="84">
        <f t="shared" si="91"/>
        <v>0</v>
      </c>
      <c r="J69" s="264">
        <f t="shared" si="91"/>
        <v>0</v>
      </c>
      <c r="K69" s="84">
        <f t="shared" si="91"/>
        <v>0</v>
      </c>
      <c r="L69" s="264">
        <f t="shared" si="91"/>
        <v>0</v>
      </c>
      <c r="M69" s="84">
        <f>SUM(M63:M68)</f>
        <v>0</v>
      </c>
      <c r="N69" s="84">
        <f t="shared" ref="N69:U69" si="92">SUM(N63:N68)</f>
        <v>0</v>
      </c>
      <c r="O69" s="264">
        <f t="shared" si="92"/>
        <v>0</v>
      </c>
      <c r="P69" s="84">
        <f t="shared" si="92"/>
        <v>0</v>
      </c>
      <c r="Q69" s="264">
        <f t="shared" si="92"/>
        <v>0</v>
      </c>
      <c r="R69" s="84">
        <f t="shared" si="92"/>
        <v>0</v>
      </c>
      <c r="S69" s="264">
        <f t="shared" si="92"/>
        <v>0</v>
      </c>
      <c r="T69" s="84">
        <f t="shared" si="92"/>
        <v>0</v>
      </c>
      <c r="U69" s="264">
        <f t="shared" si="92"/>
        <v>0</v>
      </c>
      <c r="V69" s="84">
        <f>SUM(V63:V68)</f>
        <v>0</v>
      </c>
      <c r="W69" s="84">
        <f t="shared" ref="W69:AD69" si="93">SUM(W63:W68)</f>
        <v>0</v>
      </c>
      <c r="X69" s="264">
        <f t="shared" si="93"/>
        <v>0</v>
      </c>
      <c r="Y69" s="84">
        <f t="shared" si="93"/>
        <v>0</v>
      </c>
      <c r="Z69" s="264">
        <f t="shared" si="93"/>
        <v>0</v>
      </c>
      <c r="AA69" s="84">
        <f t="shared" si="93"/>
        <v>0</v>
      </c>
      <c r="AB69" s="264">
        <f t="shared" si="93"/>
        <v>0</v>
      </c>
      <c r="AC69" s="84">
        <f t="shared" si="93"/>
        <v>0</v>
      </c>
      <c r="AD69" s="264">
        <f t="shared" si="93"/>
        <v>0</v>
      </c>
      <c r="AE69" s="84">
        <f>SUM(AE63:AE68)</f>
        <v>90000</v>
      </c>
      <c r="AF69" s="84">
        <f>SUM(AF63:AF68)</f>
        <v>0</v>
      </c>
      <c r="AG69" s="84">
        <f t="shared" ref="AG69:AM69" si="94">SUM(AG63:AG68)</f>
        <v>90000</v>
      </c>
      <c r="AH69" s="84">
        <f t="shared" si="94"/>
        <v>0</v>
      </c>
      <c r="AI69" s="264">
        <f t="shared" si="94"/>
        <v>0</v>
      </c>
      <c r="AJ69" s="84">
        <f t="shared" si="94"/>
        <v>0</v>
      </c>
      <c r="AK69" s="264">
        <f t="shared" si="94"/>
        <v>0</v>
      </c>
      <c r="AL69" s="84">
        <f t="shared" si="94"/>
        <v>0</v>
      </c>
      <c r="AM69" s="264">
        <f t="shared" si="94"/>
        <v>0</v>
      </c>
      <c r="AN69" s="84">
        <f>SUM(AN63:AN68)</f>
        <v>90000</v>
      </c>
      <c r="AO69" s="84">
        <f t="shared" ref="AO69:AR69" si="95">SUM(AO63:AO68)</f>
        <v>0</v>
      </c>
      <c r="AP69" s="84">
        <f t="shared" si="95"/>
        <v>0</v>
      </c>
      <c r="AQ69" s="84">
        <f t="shared" si="95"/>
        <v>0</v>
      </c>
      <c r="AR69" s="84">
        <f t="shared" si="95"/>
        <v>0</v>
      </c>
      <c r="AS69" s="277">
        <f>SUM(AS63:AS68)</f>
        <v>90000</v>
      </c>
      <c r="AT69" s="277">
        <f t="shared" ref="AT69:AV69" si="96">SUM(AT63:AT68)</f>
        <v>0</v>
      </c>
      <c r="AU69" s="277">
        <f>SUM(AU63:AU68)</f>
        <v>0</v>
      </c>
      <c r="AV69" s="277">
        <f t="shared" si="96"/>
        <v>0</v>
      </c>
      <c r="AW69" s="63"/>
      <c r="AX69" s="63"/>
      <c r="AY69" s="63"/>
      <c r="AZ69" s="63"/>
      <c r="BA69" s="63"/>
      <c r="BB69" s="63"/>
      <c r="BC69" s="63"/>
      <c r="BD69" s="63"/>
      <c r="BE69" s="80"/>
      <c r="BF69" s="80"/>
      <c r="BG69" s="64"/>
      <c r="BH69" s="65"/>
      <c r="BI69" s="66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CI69" s="58"/>
      <c r="CJ69" s="66"/>
      <c r="CK69" s="66"/>
      <c r="CL69" s="66"/>
      <c r="CM69" s="66"/>
    </row>
    <row r="70" spans="2:91" s="66" customFormat="1" ht="15" customHeight="1" x14ac:dyDescent="0.2">
      <c r="B70" s="97"/>
      <c r="C70" s="97"/>
      <c r="D70" s="98"/>
      <c r="E70" s="98"/>
      <c r="F70" s="98"/>
      <c r="G70" s="98"/>
      <c r="H70" s="98"/>
      <c r="I70" s="98"/>
      <c r="J70" s="98"/>
      <c r="K70" s="98"/>
      <c r="L70" s="98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100"/>
      <c r="AP70" s="100"/>
      <c r="AQ70" s="100"/>
      <c r="AR70" s="100"/>
      <c r="AS70" s="100"/>
      <c r="AT70" s="100"/>
      <c r="AU70" s="100"/>
      <c r="AV70" s="100"/>
      <c r="AW70" s="63"/>
      <c r="AX70" s="63"/>
      <c r="AY70" s="63"/>
      <c r="AZ70" s="63"/>
      <c r="BA70" s="63"/>
      <c r="BB70" s="63"/>
      <c r="BC70" s="63"/>
      <c r="BD70" s="63"/>
      <c r="BE70" s="80"/>
      <c r="BF70" s="80"/>
      <c r="BG70" s="64"/>
      <c r="BH70" s="65"/>
      <c r="BT70" s="67"/>
      <c r="BU70" s="67"/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I70" s="58"/>
    </row>
    <row r="71" spans="2:91" s="66" customFormat="1" ht="14.25" customHeight="1" x14ac:dyDescent="0.2">
      <c r="B71" s="301" t="s">
        <v>19</v>
      </c>
      <c r="C71" s="302"/>
      <c r="D71" s="245"/>
      <c r="E71" s="245"/>
      <c r="F71" s="245"/>
      <c r="G71" s="245"/>
      <c r="H71" s="245"/>
      <c r="I71" s="245"/>
      <c r="J71" s="245"/>
      <c r="K71" s="245"/>
      <c r="L71" s="245"/>
      <c r="M71" s="244"/>
      <c r="N71" s="244"/>
      <c r="O71" s="246"/>
      <c r="P71" s="244"/>
      <c r="Q71" s="246"/>
      <c r="R71" s="244"/>
      <c r="S71" s="246"/>
      <c r="T71" s="246"/>
      <c r="U71" s="246"/>
      <c r="V71" s="244"/>
      <c r="W71" s="244"/>
      <c r="X71" s="246"/>
      <c r="Y71" s="244"/>
      <c r="Z71" s="246"/>
      <c r="AA71" s="244"/>
      <c r="AB71" s="246"/>
      <c r="AC71" s="246"/>
      <c r="AD71" s="246"/>
      <c r="AE71" s="244"/>
      <c r="AF71" s="244"/>
      <c r="AG71" s="246"/>
      <c r="AH71" s="244"/>
      <c r="AI71" s="246"/>
      <c r="AJ71" s="244"/>
      <c r="AK71" s="246"/>
      <c r="AL71" s="246"/>
      <c r="AM71" s="246"/>
      <c r="AN71" s="244">
        <f>AX59-AN69</f>
        <v>57000</v>
      </c>
      <c r="AO71" s="271">
        <f>AO53-AO69</f>
        <v>0</v>
      </c>
      <c r="AP71" s="271">
        <f>AP53-AP69</f>
        <v>0</v>
      </c>
      <c r="AQ71" s="271">
        <f>AQ53-AQ69</f>
        <v>0</v>
      </c>
      <c r="AR71" s="271">
        <f>AR53-AR69</f>
        <v>0</v>
      </c>
      <c r="AS71" s="279">
        <f>AN71-AO71</f>
        <v>57000</v>
      </c>
      <c r="AT71" s="279">
        <f t="shared" ref="AT71:AV71" si="97">AO71-AP71</f>
        <v>0</v>
      </c>
      <c r="AU71" s="279">
        <f t="shared" si="97"/>
        <v>0</v>
      </c>
      <c r="AV71" s="279">
        <f t="shared" si="97"/>
        <v>0</v>
      </c>
      <c r="AW71" s="63"/>
      <c r="AX71" s="63"/>
      <c r="AY71" s="63"/>
      <c r="AZ71" s="63"/>
      <c r="BA71" s="63"/>
      <c r="BB71" s="63"/>
      <c r="BC71" s="63"/>
      <c r="BD71" s="63"/>
      <c r="BE71" s="80"/>
      <c r="BF71" s="80"/>
      <c r="BG71" s="64"/>
      <c r="BH71" s="65"/>
      <c r="BT71" s="67"/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I71" s="58"/>
    </row>
    <row r="72" spans="2:91" s="66" customFormat="1" ht="15" customHeight="1" x14ac:dyDescent="0.2">
      <c r="B72" s="97"/>
      <c r="C72" s="97"/>
      <c r="D72" s="98"/>
      <c r="E72" s="98"/>
      <c r="F72" s="98"/>
      <c r="G72" s="98"/>
      <c r="H72" s="98"/>
      <c r="I72" s="98"/>
      <c r="J72" s="98"/>
      <c r="K72" s="98"/>
      <c r="L72" s="98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100"/>
      <c r="AP72" s="100"/>
      <c r="AQ72" s="100"/>
      <c r="AR72" s="100"/>
      <c r="AS72" s="278"/>
      <c r="AT72" s="100"/>
      <c r="AU72" s="100"/>
      <c r="AV72" s="100"/>
      <c r="AW72" s="63"/>
      <c r="AX72" s="63"/>
      <c r="AY72" s="63"/>
      <c r="AZ72" s="63"/>
      <c r="BA72" s="63"/>
      <c r="BB72" s="63"/>
      <c r="BC72" s="63"/>
      <c r="BD72" s="63"/>
      <c r="BE72" s="80"/>
      <c r="BF72" s="80"/>
      <c r="BG72" s="64"/>
      <c r="BH72" s="65"/>
      <c r="BT72" s="67"/>
      <c r="BU72" s="67"/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I72" s="58"/>
    </row>
    <row r="73" spans="2:91" s="66" customFormat="1" ht="30.75" customHeight="1" x14ac:dyDescent="0.2">
      <c r="B73" s="307" t="s">
        <v>124</v>
      </c>
      <c r="C73" s="308"/>
      <c r="D73" s="308"/>
      <c r="E73" s="308"/>
      <c r="F73" s="308"/>
      <c r="G73" s="308"/>
      <c r="H73" s="308"/>
      <c r="I73" s="308"/>
      <c r="J73" s="308"/>
      <c r="K73" s="308"/>
      <c r="L73" s="308"/>
      <c r="M73" s="308"/>
      <c r="N73" s="308"/>
      <c r="O73" s="308"/>
      <c r="P73" s="308"/>
      <c r="Q73" s="308"/>
      <c r="R73" s="308"/>
      <c r="S73" s="308"/>
      <c r="T73" s="308"/>
      <c r="U73" s="308"/>
      <c r="V73" s="309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250">
        <v>147000</v>
      </c>
      <c r="AO73" s="250"/>
      <c r="AP73" s="250"/>
      <c r="AQ73" s="250"/>
      <c r="AR73" s="250"/>
      <c r="AS73" s="276">
        <f t="shared" ref="AS73:AS75" si="98">AN73-AO73</f>
        <v>147000</v>
      </c>
      <c r="AT73" s="276">
        <f t="shared" ref="AT73:AT75" si="99">AO73-AP73</f>
        <v>0</v>
      </c>
      <c r="AU73" s="276">
        <f t="shared" ref="AU73:AU75" si="100">AP73-AQ73</f>
        <v>0</v>
      </c>
      <c r="AV73" s="276">
        <f t="shared" ref="AV73:AV75" si="101">AQ73-AR73</f>
        <v>0</v>
      </c>
      <c r="AW73" s="63"/>
      <c r="AX73" s="251"/>
      <c r="AY73" s="63"/>
      <c r="AZ73" s="63"/>
      <c r="BA73" s="63"/>
      <c r="BB73" s="63"/>
      <c r="BC73" s="63"/>
      <c r="BD73" s="63"/>
      <c r="BE73" s="80"/>
      <c r="BF73" s="80"/>
      <c r="BG73" s="64"/>
      <c r="BH73" s="65"/>
      <c r="BT73" s="67"/>
      <c r="BU73" s="67"/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I73" s="58"/>
    </row>
    <row r="74" spans="2:91" s="66" customFormat="1" ht="15" customHeight="1" x14ac:dyDescent="0.2">
      <c r="B74" s="303" t="s">
        <v>41</v>
      </c>
      <c r="C74" s="30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247">
        <f>AN69</f>
        <v>90000</v>
      </c>
      <c r="AO74" s="247">
        <f t="shared" ref="AO74:AR74" si="102">AO69</f>
        <v>0</v>
      </c>
      <c r="AP74" s="247">
        <f t="shared" si="102"/>
        <v>0</v>
      </c>
      <c r="AQ74" s="247">
        <f t="shared" si="102"/>
        <v>0</v>
      </c>
      <c r="AR74" s="247">
        <f t="shared" si="102"/>
        <v>0</v>
      </c>
      <c r="AS74" s="276">
        <f t="shared" si="98"/>
        <v>90000</v>
      </c>
      <c r="AT74" s="276">
        <f t="shared" si="99"/>
        <v>0</v>
      </c>
      <c r="AU74" s="276">
        <f t="shared" si="100"/>
        <v>0</v>
      </c>
      <c r="AV74" s="276">
        <f t="shared" si="101"/>
        <v>0</v>
      </c>
      <c r="AW74" s="63"/>
      <c r="AX74" s="63"/>
      <c r="AY74" s="63"/>
      <c r="AZ74" s="63"/>
      <c r="BA74" s="63"/>
      <c r="BB74" s="63"/>
      <c r="BC74" s="63"/>
      <c r="BD74" s="63"/>
      <c r="BE74" s="80"/>
      <c r="BF74" s="80"/>
      <c r="BG74" s="64"/>
      <c r="BH74" s="65"/>
      <c r="BT74" s="67"/>
      <c r="BU74" s="67"/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I74" s="58"/>
    </row>
    <row r="75" spans="2:91" s="66" customFormat="1" ht="15" customHeight="1" x14ac:dyDescent="0.2">
      <c r="B75" s="303" t="s">
        <v>20</v>
      </c>
      <c r="C75" s="30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247">
        <f>AN71</f>
        <v>57000</v>
      </c>
      <c r="AO75" s="247">
        <f>AO71</f>
        <v>0</v>
      </c>
      <c r="AP75" s="247">
        <f t="shared" ref="AP75:AR75" si="103">AP71</f>
        <v>0</v>
      </c>
      <c r="AQ75" s="247">
        <f t="shared" si="103"/>
        <v>0</v>
      </c>
      <c r="AR75" s="247">
        <f t="shared" si="103"/>
        <v>0</v>
      </c>
      <c r="AS75" s="276">
        <f t="shared" si="98"/>
        <v>57000</v>
      </c>
      <c r="AT75" s="276">
        <f t="shared" si="99"/>
        <v>0</v>
      </c>
      <c r="AU75" s="276">
        <f t="shared" si="100"/>
        <v>0</v>
      </c>
      <c r="AV75" s="276">
        <f t="shared" si="101"/>
        <v>0</v>
      </c>
      <c r="AW75" s="63"/>
      <c r="AX75" s="63"/>
      <c r="AY75" s="63"/>
      <c r="AZ75" s="63"/>
      <c r="BA75" s="63"/>
      <c r="BB75" s="63"/>
      <c r="BC75" s="63"/>
      <c r="BD75" s="63"/>
      <c r="BE75" s="80"/>
      <c r="BF75" s="80"/>
      <c r="BG75" s="64"/>
      <c r="BH75" s="65"/>
      <c r="BT75" s="67"/>
      <c r="BU75" s="67"/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I75" s="58"/>
    </row>
    <row r="76" spans="2:91" s="66" customFormat="1" ht="15" customHeight="1" x14ac:dyDescent="0.2">
      <c r="B76" s="310"/>
      <c r="C76" s="311"/>
      <c r="D76" s="98"/>
      <c r="E76" s="98"/>
      <c r="F76" s="98"/>
      <c r="G76" s="98"/>
      <c r="H76" s="98"/>
      <c r="I76" s="98"/>
      <c r="J76" s="98"/>
      <c r="K76" s="98"/>
      <c r="L76" s="98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4"/>
      <c r="AF76" s="94"/>
      <c r="AG76" s="94"/>
      <c r="AH76" s="94"/>
      <c r="AI76" s="94"/>
      <c r="AJ76" s="94"/>
      <c r="AK76" s="94"/>
      <c r="AL76" s="94"/>
      <c r="AM76" s="99"/>
      <c r="AN76" s="101"/>
      <c r="AO76" s="102"/>
      <c r="AP76" s="100"/>
      <c r="AQ76" s="100"/>
      <c r="AR76" s="100"/>
      <c r="AS76" s="102"/>
      <c r="AT76" s="102"/>
      <c r="AU76" s="102"/>
      <c r="AV76" s="102"/>
      <c r="AW76" s="63"/>
      <c r="AX76" s="63"/>
      <c r="AY76" s="63"/>
      <c r="AZ76" s="63"/>
      <c r="BA76" s="63"/>
      <c r="BB76" s="63"/>
      <c r="BC76" s="63"/>
      <c r="BD76" s="63"/>
      <c r="BE76" s="80"/>
      <c r="BF76" s="80"/>
      <c r="BG76" s="64"/>
      <c r="BH76" s="65"/>
      <c r="BT76" s="67"/>
      <c r="BU76" s="67"/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I76" s="58"/>
    </row>
    <row r="77" spans="2:91" s="66" customFormat="1" ht="14.25" x14ac:dyDescent="0.2">
      <c r="B77" s="303" t="s">
        <v>38</v>
      </c>
      <c r="C77" s="304"/>
      <c r="D77" s="97"/>
      <c r="E77" s="97"/>
      <c r="F77" s="97"/>
      <c r="G77" s="97"/>
      <c r="H77" s="97"/>
      <c r="I77" s="97"/>
      <c r="J77" s="97"/>
      <c r="K77" s="97"/>
      <c r="L77" s="97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248">
        <f>AN75/AN73</f>
        <v>0.38775510204081631</v>
      </c>
      <c r="AO77" s="248" t="e">
        <f t="shared" ref="AO77:AR77" si="104">AO75/AO73</f>
        <v>#DIV/0!</v>
      </c>
      <c r="AP77" s="248" t="e">
        <f t="shared" si="104"/>
        <v>#DIV/0!</v>
      </c>
      <c r="AQ77" s="248" t="e">
        <f t="shared" si="104"/>
        <v>#DIV/0!</v>
      </c>
      <c r="AR77" s="248" t="e">
        <f t="shared" si="104"/>
        <v>#DIV/0!</v>
      </c>
      <c r="AS77" s="100"/>
      <c r="AT77" s="100"/>
      <c r="AU77" s="100"/>
      <c r="AV77" s="100"/>
      <c r="AW77" s="63"/>
      <c r="AX77" s="63"/>
      <c r="AY77" s="63"/>
      <c r="AZ77" s="63"/>
      <c r="BA77" s="63"/>
      <c r="BB77" s="63"/>
      <c r="BC77" s="63"/>
      <c r="BD77" s="63"/>
      <c r="BE77" s="80"/>
      <c r="BF77" s="80"/>
      <c r="BG77" s="64"/>
      <c r="BH77" s="65"/>
      <c r="BT77" s="67"/>
      <c r="BU77" s="67"/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I77" s="58"/>
    </row>
    <row r="78" spans="2:91" s="66" customFormat="1" ht="14.25" x14ac:dyDescent="0.2">
      <c r="B78" s="305" t="s">
        <v>39</v>
      </c>
      <c r="C78" s="306"/>
      <c r="D78" s="97"/>
      <c r="E78" s="97"/>
      <c r="F78" s="97"/>
      <c r="G78" s="97"/>
      <c r="H78" s="97"/>
      <c r="I78" s="97"/>
      <c r="J78" s="97"/>
      <c r="K78" s="97"/>
      <c r="L78" s="97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261">
        <f>AN74/AN73</f>
        <v>0.61224489795918369</v>
      </c>
      <c r="AO78" s="261" t="e">
        <f t="shared" ref="AO78:AR78" si="105">AO74/AO73</f>
        <v>#DIV/0!</v>
      </c>
      <c r="AP78" s="261" t="e">
        <f t="shared" si="105"/>
        <v>#DIV/0!</v>
      </c>
      <c r="AQ78" s="261" t="e">
        <f t="shared" si="105"/>
        <v>#DIV/0!</v>
      </c>
      <c r="AR78" s="261" t="e">
        <f t="shared" si="105"/>
        <v>#DIV/0!</v>
      </c>
      <c r="AS78" s="100"/>
      <c r="AT78" s="100"/>
      <c r="AU78" s="100"/>
      <c r="AV78" s="100"/>
      <c r="AW78" s="63"/>
      <c r="AX78" s="63"/>
      <c r="AY78" s="63"/>
      <c r="AZ78" s="63"/>
      <c r="BA78" s="63"/>
      <c r="BB78" s="63"/>
      <c r="BC78" s="63"/>
      <c r="BD78" s="63"/>
      <c r="BE78" s="80"/>
      <c r="BF78" s="80"/>
      <c r="BG78" s="64"/>
      <c r="BH78" s="65"/>
      <c r="BT78" s="67"/>
      <c r="BU78" s="67"/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I78" s="58"/>
    </row>
    <row r="79" spans="2:91" s="66" customFormat="1" ht="15" customHeight="1" x14ac:dyDescent="0.2"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6"/>
      <c r="AA79" s="236"/>
      <c r="AB79" s="236"/>
      <c r="AC79" s="236"/>
      <c r="AD79" s="236"/>
      <c r="AE79" s="236"/>
      <c r="AF79" s="236"/>
      <c r="AG79" s="236"/>
      <c r="AH79" s="236"/>
      <c r="AI79" s="236"/>
      <c r="AJ79" s="236"/>
      <c r="AK79" s="236"/>
      <c r="AL79" s="236"/>
      <c r="AM79" s="236"/>
      <c r="AN79" s="236"/>
      <c r="AO79" s="236"/>
      <c r="AP79" s="236"/>
      <c r="AQ79" s="236"/>
      <c r="AR79" s="236"/>
      <c r="AS79" s="236"/>
      <c r="AT79" s="236"/>
      <c r="AU79" s="236"/>
      <c r="AV79" s="236"/>
      <c r="AW79" s="63"/>
      <c r="AX79" s="63"/>
      <c r="AY79" s="63"/>
      <c r="AZ79" s="63"/>
      <c r="BA79" s="63"/>
      <c r="BB79" s="63"/>
      <c r="BC79" s="63"/>
      <c r="BD79" s="63"/>
      <c r="BE79" s="80"/>
      <c r="BF79" s="80"/>
      <c r="BG79" s="64"/>
      <c r="BH79" s="65"/>
      <c r="BT79" s="67"/>
      <c r="BU79" s="67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I79" s="58"/>
    </row>
    <row r="80" spans="2:91" s="66" customFormat="1" ht="14.25" x14ac:dyDescent="0.2"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6"/>
      <c r="N80" s="236"/>
      <c r="O80" s="236"/>
      <c r="P80" s="236"/>
      <c r="Q80" s="236"/>
      <c r="R80" s="236"/>
      <c r="S80" s="236"/>
      <c r="T80" s="236"/>
      <c r="U80" s="236"/>
      <c r="V80" s="236"/>
      <c r="W80" s="236"/>
      <c r="X80" s="236"/>
      <c r="Y80" s="236"/>
      <c r="Z80" s="236"/>
      <c r="AA80" s="236"/>
      <c r="AB80" s="236"/>
      <c r="AC80" s="236"/>
      <c r="AD80" s="236"/>
      <c r="AE80" s="236"/>
      <c r="AF80" s="236"/>
      <c r="AG80" s="236"/>
      <c r="AH80" s="236"/>
      <c r="AI80" s="236"/>
      <c r="AJ80" s="236"/>
      <c r="AK80" s="236"/>
      <c r="AL80" s="236"/>
      <c r="AM80" s="236"/>
      <c r="AN80" s="236"/>
      <c r="AO80" s="236"/>
      <c r="AP80" s="236"/>
      <c r="AQ80" s="236"/>
      <c r="AR80" s="236"/>
      <c r="AS80" s="236"/>
      <c r="AT80" s="236"/>
      <c r="AU80" s="236"/>
      <c r="AV80" s="236"/>
      <c r="AW80" s="63"/>
      <c r="AX80" s="63"/>
      <c r="AY80" s="63"/>
      <c r="AZ80" s="63"/>
      <c r="BA80" s="63"/>
      <c r="BB80" s="63"/>
      <c r="BC80" s="63"/>
      <c r="BD80" s="63"/>
      <c r="BE80" s="80"/>
      <c r="BF80" s="80"/>
      <c r="BG80" s="64"/>
      <c r="BH80" s="65"/>
      <c r="BT80" s="67"/>
      <c r="BU80" s="67"/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I80" s="58"/>
    </row>
    <row r="81" spans="2:91" s="66" customFormat="1" ht="14.25" x14ac:dyDescent="0.2"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6"/>
      <c r="AA81" s="236"/>
      <c r="AB81" s="236"/>
      <c r="AC81" s="236"/>
      <c r="AD81" s="236"/>
      <c r="AE81" s="236"/>
      <c r="AF81" s="236"/>
      <c r="AG81" s="236"/>
      <c r="AH81" s="236"/>
      <c r="AI81" s="236"/>
      <c r="AJ81" s="236"/>
      <c r="AK81" s="236"/>
      <c r="AL81" s="236"/>
      <c r="AM81" s="236"/>
      <c r="AN81" s="236"/>
      <c r="AO81" s="236"/>
      <c r="AP81" s="236"/>
      <c r="AQ81" s="236"/>
      <c r="AR81" s="236"/>
      <c r="AS81" s="236"/>
      <c r="AT81" s="236"/>
      <c r="AU81" s="236"/>
      <c r="AV81" s="236"/>
      <c r="AW81" s="63"/>
      <c r="AX81" s="63"/>
      <c r="AY81" s="63"/>
      <c r="AZ81" s="63"/>
      <c r="BA81" s="63"/>
      <c r="BB81" s="63"/>
      <c r="BC81" s="63"/>
      <c r="BD81" s="63"/>
      <c r="BE81" s="80"/>
      <c r="BF81" s="80"/>
      <c r="BG81" s="64"/>
      <c r="BH81" s="65"/>
      <c r="BT81" s="67"/>
      <c r="BU81" s="67"/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I81" s="58"/>
    </row>
    <row r="82" spans="2:91" s="66" customFormat="1" ht="14.25" x14ac:dyDescent="0.2"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6"/>
      <c r="N82" s="236"/>
      <c r="O82" s="236"/>
      <c r="P82" s="236"/>
      <c r="Q82" s="236"/>
      <c r="R82" s="236"/>
      <c r="S82" s="236"/>
      <c r="T82" s="236"/>
      <c r="U82" s="236"/>
      <c r="V82" s="236"/>
      <c r="W82" s="236"/>
      <c r="X82" s="236"/>
      <c r="Y82" s="236"/>
      <c r="Z82" s="236"/>
      <c r="AA82" s="236"/>
      <c r="AB82" s="236"/>
      <c r="AC82" s="236"/>
      <c r="AD82" s="236"/>
      <c r="AE82" s="236"/>
      <c r="AF82" s="236"/>
      <c r="AG82" s="236"/>
      <c r="AH82" s="236"/>
      <c r="AI82" s="236"/>
      <c r="AJ82" s="236"/>
      <c r="AK82" s="236"/>
      <c r="AL82" s="236"/>
      <c r="AM82" s="236"/>
      <c r="AN82" s="236"/>
      <c r="AO82" s="236"/>
      <c r="AP82" s="236"/>
      <c r="AQ82" s="236"/>
      <c r="AR82" s="236"/>
      <c r="AS82" s="236"/>
      <c r="AT82" s="236"/>
      <c r="AU82" s="236"/>
      <c r="AV82" s="236"/>
      <c r="AW82" s="63"/>
      <c r="AX82" s="63"/>
      <c r="AY82" s="63"/>
      <c r="AZ82" s="63"/>
      <c r="BA82" s="63"/>
      <c r="BB82" s="63"/>
      <c r="BC82" s="63"/>
      <c r="BD82" s="63"/>
      <c r="BE82" s="80"/>
      <c r="BF82" s="80"/>
      <c r="BG82" s="64"/>
      <c r="BH82" s="65"/>
      <c r="BT82" s="67"/>
      <c r="BU82" s="67"/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I82" s="119"/>
      <c r="CJ82" s="9"/>
      <c r="CK82" s="9"/>
      <c r="CL82" s="9"/>
      <c r="CM82" s="9"/>
    </row>
    <row r="83" spans="2:91" s="9" customFormat="1" ht="9.75" hidden="1" customHeight="1" x14ac:dyDescent="0.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297"/>
      <c r="AX83" s="297"/>
      <c r="AY83" s="297"/>
      <c r="AZ83" s="297"/>
      <c r="BA83" s="297"/>
      <c r="BB83" s="297"/>
      <c r="BC83" s="14"/>
      <c r="BD83" s="14"/>
      <c r="BE83" s="14"/>
      <c r="BF83" s="14"/>
      <c r="BG83" s="7"/>
      <c r="BH83" s="8"/>
      <c r="CI83" s="119"/>
    </row>
    <row r="84" spans="2:91" s="9" customFormat="1" ht="4.5" hidden="1" customHeight="1" x14ac:dyDescent="0.2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7"/>
      <c r="BH84" s="8"/>
      <c r="CI84" s="119"/>
    </row>
    <row r="85" spans="2:91" s="9" customFormat="1" ht="9.75" hidden="1" customHeight="1" x14ac:dyDescent="0.2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7"/>
      <c r="BH85" s="8"/>
      <c r="CI85" s="119"/>
    </row>
    <row r="86" spans="2:91" s="9" customFormat="1" ht="15" hidden="1" customHeight="1" x14ac:dyDescent="0.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7"/>
      <c r="BH86" s="8"/>
      <c r="CI86" s="119"/>
    </row>
    <row r="87" spans="2:91" s="9" customFormat="1" ht="33.75" hidden="1" customHeight="1" x14ac:dyDescent="0.2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7"/>
      <c r="BH87" s="8"/>
      <c r="CI87" s="119"/>
    </row>
    <row r="88" spans="2:91" s="9" customFormat="1" ht="4.5" hidden="1" customHeight="1" x14ac:dyDescent="0.2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7"/>
      <c r="BH88" s="8"/>
      <c r="CI88" s="119"/>
    </row>
    <row r="89" spans="2:91" s="9" customFormat="1" ht="9.75" hidden="1" customHeight="1" x14ac:dyDescent="0.2">
      <c r="B89" s="16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7"/>
      <c r="BH89" s="8"/>
      <c r="CI89" s="119"/>
    </row>
    <row r="90" spans="2:91" s="9" customFormat="1" ht="68.25" customHeight="1" x14ac:dyDescent="0.2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2"/>
      <c r="AX90" s="12"/>
      <c r="AY90" s="12"/>
      <c r="AZ90" s="17"/>
      <c r="BA90" s="12"/>
      <c r="BB90" s="12"/>
      <c r="BC90" s="12"/>
      <c r="BD90" s="12"/>
      <c r="BE90" s="12"/>
      <c r="BF90" s="12"/>
      <c r="BG90" s="7"/>
      <c r="BH90" s="8"/>
      <c r="CI90" s="119"/>
    </row>
    <row r="91" spans="2:91" s="9" customFormat="1" x14ac:dyDescent="0.2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6"/>
      <c r="AX91" s="6"/>
      <c r="AY91" s="6"/>
      <c r="AZ91" s="6"/>
      <c r="BA91" s="6"/>
      <c r="BB91" s="6"/>
      <c r="BC91" s="6"/>
      <c r="BD91" s="6"/>
      <c r="BE91" s="6"/>
      <c r="BF91" s="12"/>
      <c r="BG91" s="7"/>
      <c r="BH91" s="10"/>
      <c r="CI91" s="120"/>
      <c r="CJ91" s="10"/>
      <c r="CK91" s="10"/>
      <c r="CL91" s="10"/>
      <c r="CM91" s="10"/>
    </row>
    <row r="92" spans="2:91" s="10" customFormat="1" ht="23.25" customHeight="1" x14ac:dyDescent="0.2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7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CI92" s="121"/>
      <c r="CJ92" s="22"/>
      <c r="CK92" s="22"/>
      <c r="CL92" s="22"/>
      <c r="CM92" s="22"/>
    </row>
    <row r="93" spans="2:91" s="22" customFormat="1" ht="14.25" customHeight="1" x14ac:dyDescent="0.2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8"/>
      <c r="AX93" s="18"/>
      <c r="AY93" s="18"/>
      <c r="AZ93" s="18"/>
      <c r="BA93" s="11"/>
      <c r="BB93" s="11"/>
      <c r="BC93" s="11"/>
      <c r="BD93" s="11"/>
      <c r="BE93" s="11"/>
      <c r="BF93" s="18"/>
      <c r="BG93" s="19"/>
      <c r="BH93" s="20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CI93" s="120"/>
      <c r="CJ93" s="10"/>
      <c r="CK93" s="10"/>
      <c r="CL93" s="10"/>
      <c r="CM93" s="10"/>
    </row>
    <row r="94" spans="2:91" s="10" customFormat="1" x14ac:dyDescent="0.2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2"/>
      <c r="AX94" s="12"/>
      <c r="AY94" s="12"/>
      <c r="AZ94" s="12"/>
      <c r="BA94" s="12"/>
      <c r="BB94" s="12"/>
      <c r="BC94" s="12"/>
      <c r="BD94" s="12"/>
      <c r="BE94" s="13"/>
      <c r="BF94" s="13"/>
      <c r="BG94" s="7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CI94" s="122"/>
      <c r="CJ94" s="26"/>
      <c r="CK94" s="26"/>
      <c r="CL94" s="26"/>
      <c r="CM94" s="26"/>
    </row>
    <row r="95" spans="2:91" s="26" customFormat="1" x14ac:dyDescent="0.2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5"/>
      <c r="CI95" s="120"/>
      <c r="CJ95" s="10"/>
      <c r="CK95" s="10"/>
      <c r="CL95" s="10"/>
      <c r="CM95" s="10"/>
    </row>
    <row r="96" spans="2:91" s="10" customFormat="1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7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CI96" s="120"/>
    </row>
    <row r="97" spans="2:91" s="10" customFormat="1" x14ac:dyDescent="0.2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7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CI97" s="120"/>
    </row>
    <row r="98" spans="2:91" s="10" customForma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7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CI98" s="120"/>
    </row>
    <row r="99" spans="2:91" s="10" customFormat="1" x14ac:dyDescent="0.2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7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CI99" s="120"/>
    </row>
    <row r="100" spans="2:91" s="10" customForma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7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CI100" s="120"/>
    </row>
    <row r="101" spans="2:91" s="10" customFormat="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7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CI101" s="120"/>
    </row>
    <row r="102" spans="2:91" s="10" customFormat="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7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CI102" s="120"/>
    </row>
    <row r="103" spans="2:91" s="10" customFormat="1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7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CI103" s="120"/>
    </row>
    <row r="104" spans="2:91" s="10" customFormat="1" x14ac:dyDescent="0.2">
      <c r="B104" s="14"/>
      <c r="C104" s="14"/>
      <c r="D104" s="29"/>
      <c r="E104" s="29"/>
      <c r="F104" s="29"/>
      <c r="G104" s="29"/>
      <c r="H104" s="29"/>
      <c r="I104" s="29"/>
      <c r="J104" s="29"/>
      <c r="K104" s="29"/>
      <c r="L104" s="29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7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CI104" s="120"/>
    </row>
    <row r="105" spans="2:91" s="10" customFormat="1" x14ac:dyDescent="0.2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7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CI105" s="120"/>
    </row>
    <row r="106" spans="2:91" s="10" customFormat="1" x14ac:dyDescent="0.2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7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CI106" s="120"/>
    </row>
    <row r="107" spans="2:91" s="10" customFormat="1" x14ac:dyDescent="0.2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7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CI107" s="123"/>
      <c r="CJ107" s="28"/>
      <c r="CK107" s="28"/>
      <c r="CL107" s="28"/>
      <c r="CM107" s="28"/>
    </row>
    <row r="108" spans="2:91" s="28" customFormat="1" x14ac:dyDescent="0.2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BG108" s="7"/>
      <c r="BH108" s="10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CI108" s="123"/>
    </row>
    <row r="109" spans="2:91" s="28" customFormat="1" x14ac:dyDescent="0.2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BG109" s="7"/>
      <c r="BH109" s="10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CI109" s="123"/>
    </row>
    <row r="110" spans="2:91" s="28" customFormat="1" x14ac:dyDescent="0.2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BG110" s="7"/>
      <c r="BH110" s="10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CI110" s="123"/>
    </row>
    <row r="111" spans="2:91" s="28" customFormat="1" x14ac:dyDescent="0.2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BG111" s="7"/>
      <c r="BH111" s="10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CI111" s="123"/>
    </row>
    <row r="112" spans="2:91" s="28" customFormat="1" x14ac:dyDescent="0.2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BG112" s="7"/>
      <c r="BH112" s="10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CI112" s="123"/>
    </row>
    <row r="113" spans="2:91" s="28" customFormat="1" x14ac:dyDescent="0.2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3"/>
      <c r="W113" s="13"/>
      <c r="X113" s="13"/>
      <c r="Y113" s="13"/>
      <c r="Z113" s="13"/>
      <c r="AA113" s="13"/>
      <c r="AB113" s="13"/>
      <c r="AC113" s="13"/>
      <c r="AD113" s="13"/>
      <c r="AE113" s="12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BG113" s="7"/>
      <c r="BH113" s="10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CI113" s="123"/>
    </row>
    <row r="114" spans="2:91" s="28" customFormat="1" x14ac:dyDescent="0.2"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BG114" s="7"/>
      <c r="BH114" s="10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CI114" s="123"/>
    </row>
    <row r="115" spans="2:91" s="28" customFormat="1" x14ac:dyDescent="0.2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BG115" s="7"/>
      <c r="BH115" s="10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CI115" s="123"/>
    </row>
    <row r="116" spans="2:91" s="28" customFormat="1" x14ac:dyDescent="0.2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BG116" s="7"/>
      <c r="BH116" s="10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CI116" s="120"/>
      <c r="CJ116" s="10"/>
      <c r="CK116" s="10"/>
      <c r="CL116" s="10"/>
      <c r="CM116" s="10"/>
    </row>
    <row r="117" spans="2:91" s="10" customFormat="1" x14ac:dyDescent="0.2"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7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CI117" s="120"/>
    </row>
    <row r="118" spans="2:91" s="10" customFormat="1" x14ac:dyDescent="0.2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7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CI118" s="120"/>
    </row>
    <row r="119" spans="2:91" s="10" customFormat="1" x14ac:dyDescent="0.2"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7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CI119" s="120"/>
    </row>
    <row r="120" spans="2:91" s="10" customFormat="1" x14ac:dyDescent="0.2"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7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CI120" s="120"/>
    </row>
    <row r="121" spans="2:91" s="10" customFormat="1" x14ac:dyDescent="0.2"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7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CI121" s="124"/>
      <c r="CJ121"/>
      <c r="CK121"/>
      <c r="CL121"/>
      <c r="CM121"/>
    </row>
  </sheetData>
  <mergeCells count="37">
    <mergeCell ref="M7:V7"/>
    <mergeCell ref="B4:B6"/>
    <mergeCell ref="B48:C48"/>
    <mergeCell ref="B9:AS10"/>
    <mergeCell ref="B12:C12"/>
    <mergeCell ref="C31:AN31"/>
    <mergeCell ref="C35:AN35"/>
    <mergeCell ref="C39:AN39"/>
    <mergeCell ref="C43:AN43"/>
    <mergeCell ref="C47:AN47"/>
    <mergeCell ref="AY12:BA12"/>
    <mergeCell ref="B13:C13"/>
    <mergeCell ref="C23:AN23"/>
    <mergeCell ref="C27:AN27"/>
    <mergeCell ref="B18:C18"/>
    <mergeCell ref="B19:C19"/>
    <mergeCell ref="B59:M59"/>
    <mergeCell ref="B60:M60"/>
    <mergeCell ref="A57:A60"/>
    <mergeCell ref="B56:AX56"/>
    <mergeCell ref="AW83:BB83"/>
    <mergeCell ref="B62:C62"/>
    <mergeCell ref="B69:C69"/>
    <mergeCell ref="B71:C71"/>
    <mergeCell ref="B74:C74"/>
    <mergeCell ref="B75:C75"/>
    <mergeCell ref="B78:C78"/>
    <mergeCell ref="B77:C77"/>
    <mergeCell ref="B73:V73"/>
    <mergeCell ref="B76:C76"/>
    <mergeCell ref="B50:AN50"/>
    <mergeCell ref="B52:C52"/>
    <mergeCell ref="B51:C51"/>
    <mergeCell ref="B57:M57"/>
    <mergeCell ref="B58:M58"/>
    <mergeCell ref="B53:C53"/>
    <mergeCell ref="B54:V54"/>
  </mergeCells>
  <dataValidations count="1">
    <dataValidation type="list" allowBlank="1" showInputMessage="1" showErrorMessage="1" sqref="M4" xr:uid="{00000000-0002-0000-0100-000000000000}">
      <formula1>$CJ$1:$CJ$3</formula1>
    </dataValidation>
  </dataValidations>
  <pageMargins left="0.70866141732283472" right="0.70866141732283472" top="0.74803149606299213" bottom="0.74803149606299213" header="0.31496062992125984" footer="0.31496062992125984"/>
  <pageSetup paperSize="8" scale="18" orientation="portrait" r:id="rId1"/>
  <headerFooter alignWithMargins="0">
    <oddFooter>&amp;LVordruck Stand 07/2022&amp;R&amp;P/ &amp;N</oddFooter>
  </headerFooter>
  <rowBreaks count="1" manualBreakCount="1">
    <brk id="82" max="45" man="1"/>
  </rowBreaks>
  <colBreaks count="1" manualBreakCount="1">
    <brk id="71" max="1048575" man="1"/>
  </colBreaks>
  <customProperties>
    <customPr name="layoutContexts" r:id="rId2"/>
  </customPropertie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DE118"/>
  <sheetViews>
    <sheetView zoomScale="80" zoomScaleNormal="80" zoomScaleSheetLayoutView="80" workbookViewId="0">
      <selection activeCell="A11" sqref="A11:AX11"/>
    </sheetView>
  </sheetViews>
  <sheetFormatPr baseColWidth="10" defaultRowHeight="12.75" x14ac:dyDescent="0.2"/>
  <cols>
    <col min="1" max="1" width="12.5703125" customWidth="1"/>
    <col min="2" max="2" width="18.7109375" customWidth="1"/>
    <col min="4" max="4" width="13.28515625" customWidth="1"/>
    <col min="5" max="5" width="15.140625" customWidth="1"/>
    <col min="6" max="7" width="13" customWidth="1"/>
    <col min="8" max="8" width="11.7109375" customWidth="1"/>
    <col min="9" max="9" width="14.28515625" customWidth="1"/>
    <col min="10" max="11" width="13.85546875" customWidth="1"/>
    <col min="12" max="12" width="18.7109375" customWidth="1"/>
    <col min="13" max="13" width="3.7109375" hidden="1" customWidth="1"/>
    <col min="14" max="14" width="4.7109375" hidden="1" customWidth="1"/>
    <col min="15" max="15" width="15.140625" customWidth="1"/>
    <col min="16" max="16" width="13.7109375" customWidth="1"/>
    <col min="17" max="17" width="14.28515625" bestFit="1" customWidth="1"/>
    <col min="18" max="21" width="13.85546875" hidden="1" customWidth="1"/>
    <col min="22" max="22" width="14.85546875" customWidth="1"/>
    <col min="23" max="26" width="14.85546875" hidden="1" customWidth="1"/>
    <col min="27" max="27" width="14.85546875" customWidth="1"/>
    <col min="28" max="31" width="14.85546875" hidden="1" customWidth="1"/>
    <col min="32" max="32" width="14.85546875" customWidth="1"/>
    <col min="33" max="36" width="14.85546875" hidden="1" customWidth="1"/>
    <col min="37" max="37" width="14.85546875" customWidth="1"/>
    <col min="38" max="41" width="14.85546875" hidden="1" customWidth="1"/>
    <col min="42" max="42" width="16.85546875" customWidth="1"/>
    <col min="43" max="46" width="16.85546875" hidden="1" customWidth="1"/>
    <col min="47" max="50" width="17.28515625" hidden="1" customWidth="1"/>
  </cols>
  <sheetData>
    <row r="1" spans="1:109" s="47" customFormat="1" ht="18.75" customHeight="1" x14ac:dyDescent="0.3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4"/>
      <c r="CC1" s="45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DD1" s="114"/>
      <c r="DE1" s="47" t="s">
        <v>49</v>
      </c>
    </row>
    <row r="2" spans="1:109" s="109" customFormat="1" ht="18.600000000000001" customHeight="1" x14ac:dyDescent="0.35">
      <c r="A2" s="105" t="s">
        <v>67</v>
      </c>
      <c r="B2" s="106"/>
      <c r="C2" s="106"/>
      <c r="D2" s="106"/>
      <c r="E2" s="106"/>
      <c r="F2" s="106"/>
      <c r="G2" s="106"/>
      <c r="H2" s="106"/>
      <c r="I2" s="106"/>
      <c r="J2" s="107"/>
      <c r="K2" s="107"/>
      <c r="L2" s="107"/>
      <c r="M2" s="107"/>
      <c r="N2" s="107"/>
      <c r="O2" s="107"/>
      <c r="P2" s="19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6"/>
      <c r="CB2" s="108"/>
      <c r="CC2" s="108"/>
      <c r="DD2" s="115"/>
      <c r="DE2" s="46" t="s">
        <v>50</v>
      </c>
    </row>
    <row r="3" spans="1:109" s="195" customFormat="1" ht="16.149999999999999" customHeight="1" x14ac:dyDescent="0.35">
      <c r="A3" s="191"/>
      <c r="B3" s="192"/>
      <c r="C3" s="192"/>
      <c r="D3" s="192"/>
      <c r="E3" s="192"/>
      <c r="F3" s="192"/>
      <c r="G3" s="192"/>
      <c r="H3" s="192"/>
      <c r="I3" s="192"/>
      <c r="J3" s="193"/>
      <c r="K3" s="193"/>
      <c r="L3" s="193"/>
      <c r="M3" s="193"/>
      <c r="N3" s="193"/>
      <c r="O3" s="193"/>
      <c r="P3" s="198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AR3" s="193"/>
      <c r="AS3" s="193"/>
      <c r="AT3" s="193"/>
      <c r="AU3" s="193"/>
      <c r="AV3" s="193"/>
      <c r="AW3" s="193"/>
      <c r="AX3" s="193"/>
      <c r="AY3" s="193"/>
      <c r="AZ3" s="193"/>
      <c r="BA3" s="193"/>
      <c r="BB3" s="193"/>
      <c r="BC3" s="193"/>
      <c r="BD3" s="193"/>
      <c r="BE3" s="193"/>
      <c r="BF3" s="193"/>
      <c r="BG3" s="193"/>
      <c r="BH3" s="193"/>
      <c r="BI3" s="193"/>
      <c r="BJ3" s="193"/>
      <c r="BK3" s="193"/>
      <c r="BL3" s="193"/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3"/>
      <c r="CA3" s="192"/>
      <c r="CB3" s="194"/>
      <c r="CC3" s="194"/>
      <c r="DD3" s="196"/>
      <c r="DE3" s="47" t="s">
        <v>51</v>
      </c>
    </row>
    <row r="4" spans="1:109" s="47" customFormat="1" ht="18.75" customHeight="1" x14ac:dyDescent="0.3">
      <c r="A4" s="342" t="s">
        <v>52</v>
      </c>
      <c r="B4" s="63" t="s">
        <v>43</v>
      </c>
      <c r="C4" s="329" t="str">
        <f>'Anlage E - KFPL'!M4</f>
        <v>KUBIST</v>
      </c>
      <c r="D4" s="329"/>
      <c r="E4" s="329"/>
      <c r="F4" s="329"/>
      <c r="G4" s="329"/>
      <c r="H4" s="329"/>
      <c r="I4" s="329"/>
      <c r="J4" s="329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4"/>
      <c r="CC4" s="45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DD4" s="114"/>
    </row>
    <row r="5" spans="1:109" s="47" customFormat="1" ht="18.75" customHeight="1" x14ac:dyDescent="0.3">
      <c r="A5" s="342"/>
      <c r="B5" s="63" t="s">
        <v>44</v>
      </c>
      <c r="C5" s="343" t="str">
        <f>'Anlage E - KFPL'!M5</f>
        <v>wird noch vergeben</v>
      </c>
      <c r="D5" s="343"/>
      <c r="E5" s="343"/>
      <c r="F5" s="343"/>
      <c r="G5" s="343"/>
      <c r="H5" s="343"/>
      <c r="I5" s="343"/>
      <c r="J5" s="3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4"/>
      <c r="CC5" s="45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DD5" s="114"/>
    </row>
    <row r="6" spans="1:109" s="47" customFormat="1" ht="18.600000000000001" customHeight="1" x14ac:dyDescent="0.3">
      <c r="A6" s="342"/>
      <c r="B6" s="63" t="s">
        <v>45</v>
      </c>
      <c r="C6" s="343" t="str">
        <f>'Anlage E - KFPL'!M6</f>
        <v>Projektname</v>
      </c>
      <c r="D6" s="343"/>
      <c r="E6" s="343"/>
      <c r="F6" s="343"/>
      <c r="G6" s="343"/>
      <c r="H6" s="343"/>
      <c r="I6" s="343"/>
      <c r="J6" s="3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4"/>
      <c r="CC6" s="45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DD6" s="114"/>
    </row>
    <row r="7" spans="1:109" s="47" customFormat="1" ht="18.75" customHeight="1" x14ac:dyDescent="0.3">
      <c r="A7" s="43"/>
      <c r="B7" s="63" t="s">
        <v>65</v>
      </c>
      <c r="C7" s="341">
        <f ca="1">TODAY()</f>
        <v>46188</v>
      </c>
      <c r="D7" s="341"/>
      <c r="E7" s="341"/>
      <c r="F7" s="341"/>
      <c r="G7" s="341"/>
      <c r="H7" s="341"/>
      <c r="I7" s="341"/>
      <c r="J7" s="341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4"/>
      <c r="CC7" s="45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DD7" s="114"/>
    </row>
    <row r="8" spans="1:109" s="133" customFormat="1" ht="12" customHeight="1" x14ac:dyDescent="0.25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5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0"/>
      <c r="CD8" s="131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</row>
    <row r="9" spans="1:109" s="133" customFormat="1" ht="12" customHeight="1" x14ac:dyDescent="0.25">
      <c r="A9" s="136"/>
      <c r="B9" s="137"/>
      <c r="C9" s="138"/>
      <c r="D9" s="136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0"/>
      <c r="BI9" s="131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</row>
    <row r="10" spans="1:109" s="133" customFormat="1" ht="27" customHeight="1" x14ac:dyDescent="0.25">
      <c r="A10" s="140" t="s">
        <v>68</v>
      </c>
      <c r="B10" s="141"/>
      <c r="C10" s="142"/>
      <c r="D10" s="143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284"/>
      <c r="AQ10" s="145"/>
      <c r="AR10" s="145"/>
      <c r="AS10" s="145"/>
      <c r="AT10" s="145"/>
      <c r="AU10" s="145"/>
      <c r="AV10" s="145"/>
      <c r="AW10" s="145"/>
      <c r="AX10" s="28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0"/>
      <c r="BI10" s="131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</row>
    <row r="11" spans="1:109" s="146" customFormat="1" ht="39.75" customHeight="1" x14ac:dyDescent="0.2">
      <c r="A11" s="338" t="s">
        <v>69</v>
      </c>
      <c r="B11" s="339"/>
      <c r="C11" s="339"/>
      <c r="D11" s="339"/>
      <c r="E11" s="339"/>
      <c r="F11" s="339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  <c r="R11" s="339"/>
      <c r="S11" s="339"/>
      <c r="T11" s="339"/>
      <c r="U11" s="339"/>
      <c r="V11" s="339"/>
      <c r="W11" s="339"/>
      <c r="X11" s="339"/>
      <c r="Y11" s="339"/>
      <c r="Z11" s="339"/>
      <c r="AA11" s="339"/>
      <c r="AB11" s="339"/>
      <c r="AC11" s="339"/>
      <c r="AD11" s="339"/>
      <c r="AE11" s="339"/>
      <c r="AF11" s="339"/>
      <c r="AG11" s="339"/>
      <c r="AH11" s="339"/>
      <c r="AI11" s="339"/>
      <c r="AJ11" s="339"/>
      <c r="AK11" s="339"/>
      <c r="AL11" s="339"/>
      <c r="AM11" s="339"/>
      <c r="AN11" s="339"/>
      <c r="AO11" s="339"/>
      <c r="AP11" s="339"/>
      <c r="AQ11" s="339"/>
      <c r="AR11" s="339"/>
      <c r="AS11" s="339"/>
      <c r="AT11" s="339"/>
      <c r="AU11" s="339"/>
      <c r="AV11" s="339"/>
      <c r="AW11" s="339"/>
      <c r="AX11" s="340"/>
    </row>
    <row r="12" spans="1:109" s="151" customFormat="1" ht="61.5" customHeight="1" x14ac:dyDescent="0.2">
      <c r="A12" s="147" t="s">
        <v>70</v>
      </c>
      <c r="B12" s="147" t="s">
        <v>71</v>
      </c>
      <c r="C12" s="147" t="s">
        <v>72</v>
      </c>
      <c r="D12" s="147" t="s">
        <v>73</v>
      </c>
      <c r="E12" s="147" t="s">
        <v>74</v>
      </c>
      <c r="F12" s="147" t="s">
        <v>75</v>
      </c>
      <c r="G12" s="148" t="s">
        <v>76</v>
      </c>
      <c r="H12" s="147" t="s">
        <v>77</v>
      </c>
      <c r="I12" s="147" t="s">
        <v>78</v>
      </c>
      <c r="J12" s="148" t="s">
        <v>79</v>
      </c>
      <c r="K12" s="148" t="s">
        <v>80</v>
      </c>
      <c r="L12" s="147" t="s">
        <v>81</v>
      </c>
      <c r="M12" s="149" t="s">
        <v>82</v>
      </c>
      <c r="N12" s="149" t="s">
        <v>83</v>
      </c>
      <c r="O12" s="148" t="s">
        <v>84</v>
      </c>
      <c r="P12" s="148" t="s">
        <v>85</v>
      </c>
      <c r="Q12" s="254" t="s">
        <v>127</v>
      </c>
      <c r="R12" s="255" t="s">
        <v>130</v>
      </c>
      <c r="S12" s="255" t="s">
        <v>131</v>
      </c>
      <c r="T12" s="255" t="s">
        <v>132</v>
      </c>
      <c r="U12" s="255" t="s">
        <v>133</v>
      </c>
      <c r="V12" s="147">
        <v>2025</v>
      </c>
      <c r="W12" s="255" t="s">
        <v>134</v>
      </c>
      <c r="X12" s="255" t="s">
        <v>135</v>
      </c>
      <c r="Y12" s="255" t="s">
        <v>136</v>
      </c>
      <c r="Z12" s="255" t="s">
        <v>137</v>
      </c>
      <c r="AA12" s="147">
        <v>2026</v>
      </c>
      <c r="AB12" s="255" t="s">
        <v>138</v>
      </c>
      <c r="AC12" s="255" t="s">
        <v>139</v>
      </c>
      <c r="AD12" s="255" t="s">
        <v>140</v>
      </c>
      <c r="AE12" s="255" t="s">
        <v>141</v>
      </c>
      <c r="AF12" s="147">
        <v>2027</v>
      </c>
      <c r="AG12" s="255" t="s">
        <v>142</v>
      </c>
      <c r="AH12" s="255" t="s">
        <v>143</v>
      </c>
      <c r="AI12" s="255" t="s">
        <v>144</v>
      </c>
      <c r="AJ12" s="255" t="s">
        <v>145</v>
      </c>
      <c r="AK12" s="147">
        <v>2028</v>
      </c>
      <c r="AL12" s="255" t="s">
        <v>146</v>
      </c>
      <c r="AM12" s="255" t="s">
        <v>147</v>
      </c>
      <c r="AN12" s="255" t="s">
        <v>148</v>
      </c>
      <c r="AO12" s="255" t="s">
        <v>149</v>
      </c>
      <c r="AP12" s="147" t="s">
        <v>86</v>
      </c>
      <c r="AQ12" s="255" t="s">
        <v>150</v>
      </c>
      <c r="AR12" s="255" t="s">
        <v>151</v>
      </c>
      <c r="AS12" s="255" t="s">
        <v>152</v>
      </c>
      <c r="AT12" s="255" t="s">
        <v>153</v>
      </c>
      <c r="AU12" s="150" t="s">
        <v>154</v>
      </c>
      <c r="AV12" s="150" t="s">
        <v>155</v>
      </c>
      <c r="AW12" s="150" t="s">
        <v>156</v>
      </c>
      <c r="AX12" s="150" t="s">
        <v>157</v>
      </c>
    </row>
    <row r="13" spans="1:109" s="162" customFormat="1" x14ac:dyDescent="0.2">
      <c r="A13" s="152" t="s">
        <v>87</v>
      </c>
      <c r="B13" s="153" t="s">
        <v>88</v>
      </c>
      <c r="C13" s="154" t="s">
        <v>159</v>
      </c>
      <c r="D13" s="153" t="s">
        <v>90</v>
      </c>
      <c r="E13" s="155">
        <v>6000</v>
      </c>
      <c r="F13" s="156">
        <v>39</v>
      </c>
      <c r="G13" s="157">
        <f t="shared" ref="G13:G22" si="0">E13/(F13*4.3)</f>
        <v>35.778175313059037</v>
      </c>
      <c r="H13" s="158">
        <v>30</v>
      </c>
      <c r="I13" s="158">
        <v>20</v>
      </c>
      <c r="J13" s="159">
        <f t="shared" ref="J13:J22" si="1">(I13*E13*12)/F13</f>
        <v>36923.076923076922</v>
      </c>
      <c r="K13" s="160">
        <f t="shared" ref="K13:K22" si="2">J13/12</f>
        <v>3076.9230769230767</v>
      </c>
      <c r="L13" s="158">
        <v>36</v>
      </c>
      <c r="M13" s="161">
        <f t="shared" ref="M13:M22" si="3">(250-H13)/5</f>
        <v>44</v>
      </c>
      <c r="N13" s="157">
        <f t="shared" ref="N13:N22" si="4">M13/12</f>
        <v>3.6666666666666665</v>
      </c>
      <c r="O13" s="159">
        <f t="shared" ref="O13:O22" si="5">L13*N13*I13</f>
        <v>2640</v>
      </c>
      <c r="P13" s="157">
        <f t="shared" ref="P13:P22" si="6">O13/L13</f>
        <v>73.333333333333329</v>
      </c>
      <c r="Q13" s="160">
        <f t="shared" ref="Q13:Q22" si="7">K13*L13</f>
        <v>110769.23076923077</v>
      </c>
      <c r="R13" s="160">
        <f t="shared" ref="R13:R22" si="8">K13*L13</f>
        <v>110769.23076923077</v>
      </c>
      <c r="S13" s="160">
        <f t="shared" ref="S13:S22" si="9">K13*L13</f>
        <v>110769.23076923077</v>
      </c>
      <c r="T13" s="160">
        <f t="shared" ref="T13:T22" si="10">K13*L13</f>
        <v>110769.23076923077</v>
      </c>
      <c r="U13" s="160">
        <f t="shared" ref="U13:U22" si="11">K13*L13</f>
        <v>110769.23076923077</v>
      </c>
      <c r="V13" s="155">
        <v>35000</v>
      </c>
      <c r="W13" s="155"/>
      <c r="X13" s="155"/>
      <c r="Y13" s="155"/>
      <c r="Z13" s="155"/>
      <c r="AA13" s="155">
        <v>35000</v>
      </c>
      <c r="AB13" s="155"/>
      <c r="AC13" s="155"/>
      <c r="AD13" s="155"/>
      <c r="AE13" s="155"/>
      <c r="AF13" s="155">
        <v>35000</v>
      </c>
      <c r="AG13" s="155"/>
      <c r="AH13" s="155"/>
      <c r="AI13" s="155"/>
      <c r="AJ13" s="155"/>
      <c r="AK13" s="155"/>
      <c r="AL13" s="155"/>
      <c r="AM13" s="155"/>
      <c r="AN13" s="155"/>
      <c r="AO13" s="155"/>
      <c r="AP13" s="159">
        <f>V13+AA13+AF13+AK13</f>
        <v>105000</v>
      </c>
      <c r="AQ13" s="159">
        <f>W13+AB13+AG13+AL13</f>
        <v>0</v>
      </c>
      <c r="AR13" s="159">
        <f t="shared" ref="AR13:AS22" si="12">X13+AC13+AH13+AM13</f>
        <v>0</v>
      </c>
      <c r="AS13" s="159">
        <f t="shared" si="12"/>
        <v>0</v>
      </c>
      <c r="AT13" s="159">
        <f>Z13+AE13+AJ13+AO13</f>
        <v>0</v>
      </c>
      <c r="AU13" s="258">
        <f>AP13-AQ13</f>
        <v>105000</v>
      </c>
      <c r="AV13" s="258">
        <f>AQ13-AR13</f>
        <v>0</v>
      </c>
      <c r="AW13" s="258">
        <f>AR13-AS13</f>
        <v>0</v>
      </c>
      <c r="AX13" s="258">
        <f>AS13-AT13</f>
        <v>0</v>
      </c>
    </row>
    <row r="14" spans="1:109" s="173" customFormat="1" x14ac:dyDescent="0.2">
      <c r="A14" s="163"/>
      <c r="B14" s="164"/>
      <c r="C14" s="165"/>
      <c r="D14" s="164"/>
      <c r="E14" s="166"/>
      <c r="F14" s="167">
        <v>1</v>
      </c>
      <c r="G14" s="168">
        <f>E14/(F14*4.3)</f>
        <v>0</v>
      </c>
      <c r="H14" s="169"/>
      <c r="I14" s="169"/>
      <c r="J14" s="170">
        <f t="shared" si="1"/>
        <v>0</v>
      </c>
      <c r="K14" s="171">
        <f t="shared" si="2"/>
        <v>0</v>
      </c>
      <c r="L14" s="169">
        <v>36</v>
      </c>
      <c r="M14" s="172">
        <f t="shared" si="3"/>
        <v>50</v>
      </c>
      <c r="N14" s="168">
        <f t="shared" si="4"/>
        <v>4.166666666666667</v>
      </c>
      <c r="O14" s="170">
        <f t="shared" si="5"/>
        <v>0</v>
      </c>
      <c r="P14" s="168">
        <f t="shared" si="6"/>
        <v>0</v>
      </c>
      <c r="Q14" s="171">
        <f t="shared" si="7"/>
        <v>0</v>
      </c>
      <c r="R14" s="171">
        <f t="shared" si="8"/>
        <v>0</v>
      </c>
      <c r="S14" s="171">
        <f t="shared" si="9"/>
        <v>0</v>
      </c>
      <c r="T14" s="171">
        <f t="shared" si="10"/>
        <v>0</v>
      </c>
      <c r="U14" s="171">
        <f t="shared" si="11"/>
        <v>0</v>
      </c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59">
        <f t="shared" ref="AP14:AP22" si="13">V14+AA14+AF14+AK14</f>
        <v>0</v>
      </c>
      <c r="AQ14" s="159">
        <f t="shared" ref="AQ14:AQ22" si="14">W14+AB14+AG14+AL14</f>
        <v>0</v>
      </c>
      <c r="AR14" s="159">
        <f t="shared" si="12"/>
        <v>0</v>
      </c>
      <c r="AS14" s="159">
        <f t="shared" si="12"/>
        <v>0</v>
      </c>
      <c r="AT14" s="159">
        <f t="shared" ref="AT14:AT22" si="15">Z14+AE14+AJ14+AO14</f>
        <v>0</v>
      </c>
      <c r="AU14" s="258">
        <f t="shared" ref="AU14:AU22" si="16">AP14-AQ14</f>
        <v>0</v>
      </c>
      <c r="AV14" s="258">
        <f t="shared" ref="AV14:AV22" si="17">AQ14-AR14</f>
        <v>0</v>
      </c>
      <c r="AW14" s="258">
        <f t="shared" ref="AW14:AW22" si="18">AR14-AS14</f>
        <v>0</v>
      </c>
      <c r="AX14" s="258">
        <f t="shared" ref="AX14:AX22" si="19">AS14-AT14</f>
        <v>0</v>
      </c>
    </row>
    <row r="15" spans="1:109" s="173" customFormat="1" x14ac:dyDescent="0.2">
      <c r="A15" s="163"/>
      <c r="B15" s="164"/>
      <c r="C15" s="165"/>
      <c r="D15" s="164"/>
      <c r="E15" s="166"/>
      <c r="F15" s="167">
        <v>1</v>
      </c>
      <c r="G15" s="168">
        <f t="shared" si="0"/>
        <v>0</v>
      </c>
      <c r="H15" s="169"/>
      <c r="I15" s="169"/>
      <c r="J15" s="170">
        <f t="shared" si="1"/>
        <v>0</v>
      </c>
      <c r="K15" s="171">
        <f t="shared" si="2"/>
        <v>0</v>
      </c>
      <c r="L15" s="169">
        <v>1</v>
      </c>
      <c r="M15" s="172">
        <f t="shared" si="3"/>
        <v>50</v>
      </c>
      <c r="N15" s="168">
        <f t="shared" si="4"/>
        <v>4.166666666666667</v>
      </c>
      <c r="O15" s="170">
        <f t="shared" si="5"/>
        <v>0</v>
      </c>
      <c r="P15" s="168">
        <f t="shared" si="6"/>
        <v>0</v>
      </c>
      <c r="Q15" s="171">
        <f t="shared" si="7"/>
        <v>0</v>
      </c>
      <c r="R15" s="171">
        <f t="shared" si="8"/>
        <v>0</v>
      </c>
      <c r="S15" s="171">
        <f t="shared" si="9"/>
        <v>0</v>
      </c>
      <c r="T15" s="171">
        <f t="shared" si="10"/>
        <v>0</v>
      </c>
      <c r="U15" s="171">
        <f t="shared" si="11"/>
        <v>0</v>
      </c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59">
        <f t="shared" si="13"/>
        <v>0</v>
      </c>
      <c r="AQ15" s="159">
        <f t="shared" si="14"/>
        <v>0</v>
      </c>
      <c r="AR15" s="159">
        <f t="shared" si="12"/>
        <v>0</v>
      </c>
      <c r="AS15" s="159">
        <f t="shared" si="12"/>
        <v>0</v>
      </c>
      <c r="AT15" s="159">
        <f t="shared" si="15"/>
        <v>0</v>
      </c>
      <c r="AU15" s="258">
        <f t="shared" si="16"/>
        <v>0</v>
      </c>
      <c r="AV15" s="258">
        <f t="shared" si="17"/>
        <v>0</v>
      </c>
      <c r="AW15" s="258">
        <f t="shared" si="18"/>
        <v>0</v>
      </c>
      <c r="AX15" s="258">
        <f t="shared" si="19"/>
        <v>0</v>
      </c>
    </row>
    <row r="16" spans="1:109" s="173" customFormat="1" x14ac:dyDescent="0.2">
      <c r="A16" s="163"/>
      <c r="B16" s="164"/>
      <c r="C16" s="165"/>
      <c r="D16" s="164"/>
      <c r="E16" s="166"/>
      <c r="F16" s="167">
        <v>1</v>
      </c>
      <c r="G16" s="168">
        <f t="shared" si="0"/>
        <v>0</v>
      </c>
      <c r="H16" s="169"/>
      <c r="I16" s="169"/>
      <c r="J16" s="170">
        <f t="shared" si="1"/>
        <v>0</v>
      </c>
      <c r="K16" s="171">
        <f t="shared" si="2"/>
        <v>0</v>
      </c>
      <c r="L16" s="169">
        <v>1</v>
      </c>
      <c r="M16" s="172">
        <f t="shared" si="3"/>
        <v>50</v>
      </c>
      <c r="N16" s="168">
        <f t="shared" si="4"/>
        <v>4.166666666666667</v>
      </c>
      <c r="O16" s="170">
        <f t="shared" si="5"/>
        <v>0</v>
      </c>
      <c r="P16" s="168">
        <f t="shared" si="6"/>
        <v>0</v>
      </c>
      <c r="Q16" s="171">
        <f t="shared" si="7"/>
        <v>0</v>
      </c>
      <c r="R16" s="171">
        <f t="shared" si="8"/>
        <v>0</v>
      </c>
      <c r="S16" s="171">
        <f t="shared" si="9"/>
        <v>0</v>
      </c>
      <c r="T16" s="171">
        <f t="shared" si="10"/>
        <v>0</v>
      </c>
      <c r="U16" s="171">
        <f t="shared" si="11"/>
        <v>0</v>
      </c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59">
        <f t="shared" si="13"/>
        <v>0</v>
      </c>
      <c r="AQ16" s="159">
        <f t="shared" si="14"/>
        <v>0</v>
      </c>
      <c r="AR16" s="159">
        <f t="shared" si="12"/>
        <v>0</v>
      </c>
      <c r="AS16" s="159">
        <f t="shared" si="12"/>
        <v>0</v>
      </c>
      <c r="AT16" s="159">
        <f t="shared" si="15"/>
        <v>0</v>
      </c>
      <c r="AU16" s="258">
        <f t="shared" si="16"/>
        <v>0</v>
      </c>
      <c r="AV16" s="258">
        <f t="shared" si="17"/>
        <v>0</v>
      </c>
      <c r="AW16" s="258">
        <f t="shared" si="18"/>
        <v>0</v>
      </c>
      <c r="AX16" s="258">
        <f t="shared" si="19"/>
        <v>0</v>
      </c>
    </row>
    <row r="17" spans="1:50" s="173" customFormat="1" x14ac:dyDescent="0.2">
      <c r="A17" s="163"/>
      <c r="B17" s="164"/>
      <c r="C17" s="165"/>
      <c r="D17" s="164"/>
      <c r="E17" s="166"/>
      <c r="F17" s="167">
        <v>1</v>
      </c>
      <c r="G17" s="168">
        <f t="shared" si="0"/>
        <v>0</v>
      </c>
      <c r="H17" s="169"/>
      <c r="I17" s="169"/>
      <c r="J17" s="170">
        <f t="shared" si="1"/>
        <v>0</v>
      </c>
      <c r="K17" s="171">
        <f t="shared" si="2"/>
        <v>0</v>
      </c>
      <c r="L17" s="169">
        <v>1</v>
      </c>
      <c r="M17" s="172">
        <f t="shared" si="3"/>
        <v>50</v>
      </c>
      <c r="N17" s="168">
        <f t="shared" si="4"/>
        <v>4.166666666666667</v>
      </c>
      <c r="O17" s="170">
        <f t="shared" si="5"/>
        <v>0</v>
      </c>
      <c r="P17" s="168">
        <f t="shared" si="6"/>
        <v>0</v>
      </c>
      <c r="Q17" s="171">
        <f t="shared" si="7"/>
        <v>0</v>
      </c>
      <c r="R17" s="171">
        <f t="shared" si="8"/>
        <v>0</v>
      </c>
      <c r="S17" s="171">
        <f t="shared" si="9"/>
        <v>0</v>
      </c>
      <c r="T17" s="171">
        <f t="shared" si="10"/>
        <v>0</v>
      </c>
      <c r="U17" s="171">
        <f t="shared" si="11"/>
        <v>0</v>
      </c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59">
        <f t="shared" si="13"/>
        <v>0</v>
      </c>
      <c r="AQ17" s="159">
        <f t="shared" si="14"/>
        <v>0</v>
      </c>
      <c r="AR17" s="159">
        <f t="shared" si="12"/>
        <v>0</v>
      </c>
      <c r="AS17" s="159">
        <f t="shared" si="12"/>
        <v>0</v>
      </c>
      <c r="AT17" s="159">
        <f t="shared" si="15"/>
        <v>0</v>
      </c>
      <c r="AU17" s="258">
        <f t="shared" si="16"/>
        <v>0</v>
      </c>
      <c r="AV17" s="258">
        <f t="shared" si="17"/>
        <v>0</v>
      </c>
      <c r="AW17" s="258">
        <f t="shared" si="18"/>
        <v>0</v>
      </c>
      <c r="AX17" s="258">
        <f t="shared" si="19"/>
        <v>0</v>
      </c>
    </row>
    <row r="18" spans="1:50" s="173" customFormat="1" x14ac:dyDescent="0.2">
      <c r="A18" s="163"/>
      <c r="B18" s="164"/>
      <c r="C18" s="165"/>
      <c r="D18" s="164"/>
      <c r="E18" s="166"/>
      <c r="F18" s="169">
        <v>1</v>
      </c>
      <c r="G18" s="168">
        <f t="shared" si="0"/>
        <v>0</v>
      </c>
      <c r="H18" s="169"/>
      <c r="I18" s="169"/>
      <c r="J18" s="170">
        <f t="shared" si="1"/>
        <v>0</v>
      </c>
      <c r="K18" s="171">
        <f t="shared" si="2"/>
        <v>0</v>
      </c>
      <c r="L18" s="169">
        <v>1</v>
      </c>
      <c r="M18" s="172">
        <f t="shared" si="3"/>
        <v>50</v>
      </c>
      <c r="N18" s="168">
        <f t="shared" si="4"/>
        <v>4.166666666666667</v>
      </c>
      <c r="O18" s="170">
        <f t="shared" si="5"/>
        <v>0</v>
      </c>
      <c r="P18" s="168">
        <f t="shared" si="6"/>
        <v>0</v>
      </c>
      <c r="Q18" s="171">
        <f t="shared" si="7"/>
        <v>0</v>
      </c>
      <c r="R18" s="171">
        <f t="shared" si="8"/>
        <v>0</v>
      </c>
      <c r="S18" s="171">
        <f t="shared" si="9"/>
        <v>0</v>
      </c>
      <c r="T18" s="171">
        <f t="shared" si="10"/>
        <v>0</v>
      </c>
      <c r="U18" s="171">
        <f t="shared" si="11"/>
        <v>0</v>
      </c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59">
        <f t="shared" si="13"/>
        <v>0</v>
      </c>
      <c r="AQ18" s="159">
        <f t="shared" si="14"/>
        <v>0</v>
      </c>
      <c r="AR18" s="159">
        <f t="shared" si="12"/>
        <v>0</v>
      </c>
      <c r="AS18" s="159">
        <f t="shared" si="12"/>
        <v>0</v>
      </c>
      <c r="AT18" s="159">
        <f t="shared" si="15"/>
        <v>0</v>
      </c>
      <c r="AU18" s="258">
        <f t="shared" si="16"/>
        <v>0</v>
      </c>
      <c r="AV18" s="258">
        <f t="shared" si="17"/>
        <v>0</v>
      </c>
      <c r="AW18" s="258">
        <f t="shared" si="18"/>
        <v>0</v>
      </c>
      <c r="AX18" s="258">
        <f t="shared" si="19"/>
        <v>0</v>
      </c>
    </row>
    <row r="19" spans="1:50" s="173" customFormat="1" x14ac:dyDescent="0.2">
      <c r="A19" s="163"/>
      <c r="B19" s="164"/>
      <c r="C19" s="165"/>
      <c r="D19" s="164"/>
      <c r="E19" s="166"/>
      <c r="F19" s="169">
        <v>1</v>
      </c>
      <c r="G19" s="168">
        <f t="shared" si="0"/>
        <v>0</v>
      </c>
      <c r="H19" s="169"/>
      <c r="I19" s="169"/>
      <c r="J19" s="170">
        <f t="shared" si="1"/>
        <v>0</v>
      </c>
      <c r="K19" s="171">
        <f t="shared" si="2"/>
        <v>0</v>
      </c>
      <c r="L19" s="169">
        <v>1</v>
      </c>
      <c r="M19" s="172">
        <f t="shared" si="3"/>
        <v>50</v>
      </c>
      <c r="N19" s="168">
        <f t="shared" si="4"/>
        <v>4.166666666666667</v>
      </c>
      <c r="O19" s="170">
        <f t="shared" si="5"/>
        <v>0</v>
      </c>
      <c r="P19" s="168">
        <f t="shared" si="6"/>
        <v>0</v>
      </c>
      <c r="Q19" s="171">
        <f t="shared" si="7"/>
        <v>0</v>
      </c>
      <c r="R19" s="171">
        <f t="shared" si="8"/>
        <v>0</v>
      </c>
      <c r="S19" s="171">
        <f t="shared" si="9"/>
        <v>0</v>
      </c>
      <c r="T19" s="171">
        <f t="shared" si="10"/>
        <v>0</v>
      </c>
      <c r="U19" s="171">
        <f t="shared" si="11"/>
        <v>0</v>
      </c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59">
        <f t="shared" si="13"/>
        <v>0</v>
      </c>
      <c r="AQ19" s="159">
        <f t="shared" si="14"/>
        <v>0</v>
      </c>
      <c r="AR19" s="159">
        <f t="shared" si="12"/>
        <v>0</v>
      </c>
      <c r="AS19" s="159">
        <f t="shared" si="12"/>
        <v>0</v>
      </c>
      <c r="AT19" s="159">
        <f t="shared" si="15"/>
        <v>0</v>
      </c>
      <c r="AU19" s="258">
        <f t="shared" si="16"/>
        <v>0</v>
      </c>
      <c r="AV19" s="258">
        <f t="shared" si="17"/>
        <v>0</v>
      </c>
      <c r="AW19" s="258">
        <f t="shared" si="18"/>
        <v>0</v>
      </c>
      <c r="AX19" s="258">
        <f t="shared" si="19"/>
        <v>0</v>
      </c>
    </row>
    <row r="20" spans="1:50" s="173" customFormat="1" x14ac:dyDescent="0.2">
      <c r="A20" s="163"/>
      <c r="B20" s="164"/>
      <c r="C20" s="165"/>
      <c r="D20" s="164"/>
      <c r="E20" s="166"/>
      <c r="F20" s="169">
        <v>1</v>
      </c>
      <c r="G20" s="168">
        <f t="shared" si="0"/>
        <v>0</v>
      </c>
      <c r="H20" s="169"/>
      <c r="I20" s="169"/>
      <c r="J20" s="170">
        <f t="shared" si="1"/>
        <v>0</v>
      </c>
      <c r="K20" s="171">
        <f t="shared" si="2"/>
        <v>0</v>
      </c>
      <c r="L20" s="169">
        <v>1</v>
      </c>
      <c r="M20" s="172">
        <f t="shared" si="3"/>
        <v>50</v>
      </c>
      <c r="N20" s="168">
        <f t="shared" si="4"/>
        <v>4.166666666666667</v>
      </c>
      <c r="O20" s="170">
        <f t="shared" si="5"/>
        <v>0</v>
      </c>
      <c r="P20" s="168">
        <f t="shared" si="6"/>
        <v>0</v>
      </c>
      <c r="Q20" s="171">
        <f t="shared" si="7"/>
        <v>0</v>
      </c>
      <c r="R20" s="171">
        <f t="shared" si="8"/>
        <v>0</v>
      </c>
      <c r="S20" s="171">
        <f t="shared" si="9"/>
        <v>0</v>
      </c>
      <c r="T20" s="171">
        <f t="shared" si="10"/>
        <v>0</v>
      </c>
      <c r="U20" s="171">
        <f t="shared" si="11"/>
        <v>0</v>
      </c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59">
        <f>V20+AA20+AF20+AK20</f>
        <v>0</v>
      </c>
      <c r="AQ20" s="159">
        <f t="shared" si="14"/>
        <v>0</v>
      </c>
      <c r="AR20" s="159">
        <f t="shared" si="12"/>
        <v>0</v>
      </c>
      <c r="AS20" s="159">
        <f t="shared" si="12"/>
        <v>0</v>
      </c>
      <c r="AT20" s="159">
        <f t="shared" si="15"/>
        <v>0</v>
      </c>
      <c r="AU20" s="258">
        <f t="shared" si="16"/>
        <v>0</v>
      </c>
      <c r="AV20" s="258">
        <f t="shared" si="17"/>
        <v>0</v>
      </c>
      <c r="AW20" s="258">
        <f t="shared" si="18"/>
        <v>0</v>
      </c>
      <c r="AX20" s="258">
        <f t="shared" si="19"/>
        <v>0</v>
      </c>
    </row>
    <row r="21" spans="1:50" s="173" customFormat="1" x14ac:dyDescent="0.2">
      <c r="A21" s="163"/>
      <c r="B21" s="164"/>
      <c r="C21" s="165"/>
      <c r="D21" s="164"/>
      <c r="E21" s="166"/>
      <c r="F21" s="169">
        <v>1</v>
      </c>
      <c r="G21" s="168">
        <f t="shared" si="0"/>
        <v>0</v>
      </c>
      <c r="H21" s="169"/>
      <c r="I21" s="169"/>
      <c r="J21" s="170">
        <f t="shared" si="1"/>
        <v>0</v>
      </c>
      <c r="K21" s="171">
        <f t="shared" si="2"/>
        <v>0</v>
      </c>
      <c r="L21" s="169">
        <v>1</v>
      </c>
      <c r="M21" s="172">
        <f t="shared" si="3"/>
        <v>50</v>
      </c>
      <c r="N21" s="168">
        <f t="shared" si="4"/>
        <v>4.166666666666667</v>
      </c>
      <c r="O21" s="170">
        <f t="shared" si="5"/>
        <v>0</v>
      </c>
      <c r="P21" s="168">
        <f t="shared" si="6"/>
        <v>0</v>
      </c>
      <c r="Q21" s="171">
        <f t="shared" si="7"/>
        <v>0</v>
      </c>
      <c r="R21" s="171">
        <f t="shared" si="8"/>
        <v>0</v>
      </c>
      <c r="S21" s="171">
        <f t="shared" si="9"/>
        <v>0</v>
      </c>
      <c r="T21" s="171">
        <f t="shared" si="10"/>
        <v>0</v>
      </c>
      <c r="U21" s="171">
        <f t="shared" si="11"/>
        <v>0</v>
      </c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59">
        <f t="shared" si="13"/>
        <v>0</v>
      </c>
      <c r="AQ21" s="159">
        <f t="shared" si="14"/>
        <v>0</v>
      </c>
      <c r="AR21" s="159">
        <f t="shared" si="12"/>
        <v>0</v>
      </c>
      <c r="AS21" s="159">
        <f t="shared" si="12"/>
        <v>0</v>
      </c>
      <c r="AT21" s="159">
        <f t="shared" si="15"/>
        <v>0</v>
      </c>
      <c r="AU21" s="258">
        <f t="shared" si="16"/>
        <v>0</v>
      </c>
      <c r="AV21" s="258">
        <f t="shared" si="17"/>
        <v>0</v>
      </c>
      <c r="AW21" s="258">
        <f t="shared" si="18"/>
        <v>0</v>
      </c>
      <c r="AX21" s="258">
        <f t="shared" si="19"/>
        <v>0</v>
      </c>
    </row>
    <row r="22" spans="1:50" s="173" customFormat="1" x14ac:dyDescent="0.2">
      <c r="A22" s="163"/>
      <c r="B22" s="164"/>
      <c r="C22" s="165"/>
      <c r="D22" s="164"/>
      <c r="E22" s="166"/>
      <c r="F22" s="169">
        <v>1</v>
      </c>
      <c r="G22" s="168">
        <f t="shared" si="0"/>
        <v>0</v>
      </c>
      <c r="H22" s="169"/>
      <c r="I22" s="169"/>
      <c r="J22" s="170">
        <f t="shared" si="1"/>
        <v>0</v>
      </c>
      <c r="K22" s="171">
        <f t="shared" si="2"/>
        <v>0</v>
      </c>
      <c r="L22" s="169">
        <v>1</v>
      </c>
      <c r="M22" s="172">
        <f t="shared" si="3"/>
        <v>50</v>
      </c>
      <c r="N22" s="168">
        <f t="shared" si="4"/>
        <v>4.166666666666667</v>
      </c>
      <c r="O22" s="170">
        <f t="shared" si="5"/>
        <v>0</v>
      </c>
      <c r="P22" s="168">
        <f t="shared" si="6"/>
        <v>0</v>
      </c>
      <c r="Q22" s="171">
        <f t="shared" si="7"/>
        <v>0</v>
      </c>
      <c r="R22" s="171">
        <f t="shared" si="8"/>
        <v>0</v>
      </c>
      <c r="S22" s="171">
        <f t="shared" si="9"/>
        <v>0</v>
      </c>
      <c r="T22" s="171">
        <f t="shared" si="10"/>
        <v>0</v>
      </c>
      <c r="U22" s="171">
        <f t="shared" si="11"/>
        <v>0</v>
      </c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59">
        <f t="shared" si="13"/>
        <v>0</v>
      </c>
      <c r="AQ22" s="159">
        <f t="shared" si="14"/>
        <v>0</v>
      </c>
      <c r="AR22" s="159">
        <f t="shared" si="12"/>
        <v>0</v>
      </c>
      <c r="AS22" s="159">
        <f t="shared" si="12"/>
        <v>0</v>
      </c>
      <c r="AT22" s="159">
        <f t="shared" si="15"/>
        <v>0</v>
      </c>
      <c r="AU22" s="258">
        <f t="shared" si="16"/>
        <v>0</v>
      </c>
      <c r="AV22" s="258">
        <f t="shared" si="17"/>
        <v>0</v>
      </c>
      <c r="AW22" s="258">
        <f t="shared" si="18"/>
        <v>0</v>
      </c>
      <c r="AX22" s="258">
        <f t="shared" si="19"/>
        <v>0</v>
      </c>
    </row>
    <row r="23" spans="1:50" ht="26.25" customHeight="1" x14ac:dyDescent="0.2">
      <c r="A23" s="174"/>
      <c r="B23" s="174"/>
      <c r="C23" s="174"/>
      <c r="D23" s="174"/>
      <c r="E23" s="174"/>
      <c r="F23" s="174"/>
      <c r="G23" s="174"/>
      <c r="H23" s="174"/>
      <c r="I23" s="174"/>
      <c r="J23" s="174"/>
      <c r="K23" s="175"/>
      <c r="L23" s="176"/>
      <c r="M23" s="176"/>
      <c r="N23" s="176"/>
      <c r="O23" s="176"/>
      <c r="P23" s="177" t="s">
        <v>91</v>
      </c>
      <c r="Q23" s="178">
        <f>SUM(Q13:Q22)</f>
        <v>110769.23076923077</v>
      </c>
      <c r="R23" s="178">
        <f t="shared" ref="R23:T23" si="20">SUM(R13:R22)</f>
        <v>110769.23076923077</v>
      </c>
      <c r="S23" s="178">
        <f t="shared" si="20"/>
        <v>110769.23076923077</v>
      </c>
      <c r="T23" s="178">
        <f t="shared" si="20"/>
        <v>110769.23076923077</v>
      </c>
      <c r="U23" s="178">
        <f t="shared" ref="U23:AX23" si="21">SUM(U13:U22)</f>
        <v>110769.23076923077</v>
      </c>
      <c r="V23" s="178">
        <f t="shared" si="21"/>
        <v>35000</v>
      </c>
      <c r="W23" s="178">
        <f t="shared" si="21"/>
        <v>0</v>
      </c>
      <c r="X23" s="178">
        <f t="shared" si="21"/>
        <v>0</v>
      </c>
      <c r="Y23" s="178">
        <f t="shared" si="21"/>
        <v>0</v>
      </c>
      <c r="Z23" s="178">
        <f t="shared" si="21"/>
        <v>0</v>
      </c>
      <c r="AA23" s="178">
        <f t="shared" si="21"/>
        <v>35000</v>
      </c>
      <c r="AB23" s="178">
        <f t="shared" si="21"/>
        <v>0</v>
      </c>
      <c r="AC23" s="178">
        <f t="shared" si="21"/>
        <v>0</v>
      </c>
      <c r="AD23" s="178">
        <f t="shared" si="21"/>
        <v>0</v>
      </c>
      <c r="AE23" s="178">
        <f t="shared" si="21"/>
        <v>0</v>
      </c>
      <c r="AF23" s="178">
        <f t="shared" si="21"/>
        <v>35000</v>
      </c>
      <c r="AG23" s="178">
        <f t="shared" si="21"/>
        <v>0</v>
      </c>
      <c r="AH23" s="178">
        <f t="shared" si="21"/>
        <v>0</v>
      </c>
      <c r="AI23" s="178">
        <f t="shared" si="21"/>
        <v>0</v>
      </c>
      <c r="AJ23" s="178">
        <f t="shared" si="21"/>
        <v>0</v>
      </c>
      <c r="AK23" s="178">
        <f t="shared" si="21"/>
        <v>0</v>
      </c>
      <c r="AL23" s="178">
        <f t="shared" si="21"/>
        <v>0</v>
      </c>
      <c r="AM23" s="178">
        <f t="shared" si="21"/>
        <v>0</v>
      </c>
      <c r="AN23" s="178">
        <f t="shared" si="21"/>
        <v>0</v>
      </c>
      <c r="AO23" s="178">
        <f t="shared" si="21"/>
        <v>0</v>
      </c>
      <c r="AP23" s="178">
        <f t="shared" si="21"/>
        <v>105000</v>
      </c>
      <c r="AQ23" s="178">
        <f t="shared" si="21"/>
        <v>0</v>
      </c>
      <c r="AR23" s="178">
        <f t="shared" si="21"/>
        <v>0</v>
      </c>
      <c r="AS23" s="178">
        <f t="shared" si="21"/>
        <v>0</v>
      </c>
      <c r="AT23" s="178">
        <f t="shared" si="21"/>
        <v>0</v>
      </c>
      <c r="AU23" s="257">
        <f t="shared" si="21"/>
        <v>105000</v>
      </c>
      <c r="AV23" s="257">
        <f t="shared" si="21"/>
        <v>0</v>
      </c>
      <c r="AW23" s="257">
        <f t="shared" si="21"/>
        <v>0</v>
      </c>
      <c r="AX23" s="257">
        <f t="shared" si="21"/>
        <v>0</v>
      </c>
    </row>
    <row r="24" spans="1:50" ht="21" customHeight="1" x14ac:dyDescent="0.2">
      <c r="A24" s="174"/>
      <c r="B24" s="174"/>
      <c r="C24" s="174"/>
      <c r="D24" s="174"/>
      <c r="E24" s="174"/>
      <c r="F24" s="174"/>
      <c r="G24" s="174"/>
      <c r="H24" s="174"/>
      <c r="I24" s="174"/>
      <c r="J24" s="174"/>
      <c r="K24" s="175"/>
      <c r="L24" s="176"/>
      <c r="M24" s="176"/>
      <c r="N24" s="176"/>
      <c r="O24" s="176"/>
      <c r="P24" s="176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</row>
    <row r="25" spans="1:50" s="146" customFormat="1" ht="39.75" customHeight="1" x14ac:dyDescent="0.2">
      <c r="A25" s="338" t="s">
        <v>92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39"/>
      <c r="L25" s="339"/>
      <c r="M25" s="339"/>
      <c r="N25" s="339"/>
      <c r="O25" s="339"/>
      <c r="P25" s="339"/>
      <c r="Q25" s="339"/>
      <c r="R25" s="339"/>
      <c r="S25" s="339"/>
      <c r="T25" s="339"/>
      <c r="U25" s="339"/>
      <c r="V25" s="339"/>
      <c r="W25" s="339"/>
      <c r="X25" s="339"/>
      <c r="Y25" s="339"/>
      <c r="Z25" s="339"/>
      <c r="AA25" s="339"/>
      <c r="AB25" s="339"/>
      <c r="AC25" s="339"/>
      <c r="AD25" s="339"/>
      <c r="AE25" s="339"/>
      <c r="AF25" s="339"/>
      <c r="AG25" s="339"/>
      <c r="AH25" s="339"/>
      <c r="AI25" s="339"/>
      <c r="AJ25" s="339"/>
      <c r="AK25" s="339"/>
      <c r="AL25" s="339"/>
      <c r="AM25" s="339"/>
      <c r="AN25" s="339"/>
      <c r="AO25" s="339"/>
      <c r="AP25" s="339"/>
      <c r="AQ25" s="339"/>
      <c r="AR25" s="339"/>
      <c r="AS25" s="339"/>
      <c r="AT25" s="339"/>
      <c r="AU25" s="339"/>
      <c r="AV25" s="339"/>
      <c r="AW25" s="339"/>
      <c r="AX25" s="340"/>
    </row>
    <row r="26" spans="1:50" s="180" customFormat="1" ht="61.5" customHeight="1" x14ac:dyDescent="0.2">
      <c r="A26" s="147" t="s">
        <v>70</v>
      </c>
      <c r="B26" s="147" t="s">
        <v>71</v>
      </c>
      <c r="C26" s="147" t="s">
        <v>72</v>
      </c>
      <c r="D26" s="147" t="s">
        <v>73</v>
      </c>
      <c r="E26" s="147" t="s">
        <v>74</v>
      </c>
      <c r="F26" s="147" t="s">
        <v>75</v>
      </c>
      <c r="G26" s="148" t="s">
        <v>76</v>
      </c>
      <c r="H26" s="147" t="s">
        <v>77</v>
      </c>
      <c r="I26" s="147" t="s">
        <v>78</v>
      </c>
      <c r="J26" s="148" t="s">
        <v>79</v>
      </c>
      <c r="K26" s="148" t="s">
        <v>80</v>
      </c>
      <c r="L26" s="147" t="s">
        <v>81</v>
      </c>
      <c r="M26" s="149" t="s">
        <v>82</v>
      </c>
      <c r="N26" s="149" t="s">
        <v>83</v>
      </c>
      <c r="O26" s="148" t="s">
        <v>84</v>
      </c>
      <c r="P26" s="148" t="s">
        <v>85</v>
      </c>
      <c r="Q26" s="254" t="s">
        <v>127</v>
      </c>
      <c r="R26" s="255" t="s">
        <v>130</v>
      </c>
      <c r="S26" s="255" t="s">
        <v>131</v>
      </c>
      <c r="T26" s="255" t="s">
        <v>132</v>
      </c>
      <c r="U26" s="255" t="s">
        <v>133</v>
      </c>
      <c r="V26" s="147">
        <v>2025</v>
      </c>
      <c r="W26" s="255" t="s">
        <v>134</v>
      </c>
      <c r="X26" s="255" t="s">
        <v>135</v>
      </c>
      <c r="Y26" s="255" t="s">
        <v>136</v>
      </c>
      <c r="Z26" s="255" t="s">
        <v>137</v>
      </c>
      <c r="AA26" s="147">
        <v>2026</v>
      </c>
      <c r="AB26" s="255" t="s">
        <v>138</v>
      </c>
      <c r="AC26" s="255" t="s">
        <v>139</v>
      </c>
      <c r="AD26" s="255" t="s">
        <v>140</v>
      </c>
      <c r="AE26" s="255" t="s">
        <v>141</v>
      </c>
      <c r="AF26" s="147">
        <v>2027</v>
      </c>
      <c r="AG26" s="255" t="s">
        <v>142</v>
      </c>
      <c r="AH26" s="255" t="s">
        <v>143</v>
      </c>
      <c r="AI26" s="255" t="s">
        <v>144</v>
      </c>
      <c r="AJ26" s="255" t="s">
        <v>145</v>
      </c>
      <c r="AK26" s="147">
        <v>2028</v>
      </c>
      <c r="AL26" s="255" t="s">
        <v>146</v>
      </c>
      <c r="AM26" s="255" t="s">
        <v>147</v>
      </c>
      <c r="AN26" s="255" t="s">
        <v>148</v>
      </c>
      <c r="AO26" s="255" t="s">
        <v>149</v>
      </c>
      <c r="AP26" s="147" t="s">
        <v>86</v>
      </c>
      <c r="AQ26" s="255" t="s">
        <v>150</v>
      </c>
      <c r="AR26" s="255" t="s">
        <v>151</v>
      </c>
      <c r="AS26" s="255" t="s">
        <v>152</v>
      </c>
      <c r="AT26" s="255" t="s">
        <v>153</v>
      </c>
      <c r="AU26" s="150" t="s">
        <v>154</v>
      </c>
      <c r="AV26" s="150" t="s">
        <v>155</v>
      </c>
      <c r="AW26" s="150" t="s">
        <v>156</v>
      </c>
      <c r="AX26" s="150" t="s">
        <v>157</v>
      </c>
    </row>
    <row r="27" spans="1:50" s="173" customFormat="1" x14ac:dyDescent="0.2">
      <c r="A27" s="152" t="s">
        <v>87</v>
      </c>
      <c r="B27" s="153" t="s">
        <v>88</v>
      </c>
      <c r="C27" s="154" t="s">
        <v>89</v>
      </c>
      <c r="D27" s="153" t="s">
        <v>90</v>
      </c>
      <c r="E27" s="155">
        <v>4500</v>
      </c>
      <c r="F27" s="156">
        <v>39</v>
      </c>
      <c r="G27" s="157">
        <f t="shared" ref="G27" si="22">E27/(F27*4.3)</f>
        <v>26.833631484794278</v>
      </c>
      <c r="H27" s="158">
        <v>30</v>
      </c>
      <c r="I27" s="158">
        <v>39</v>
      </c>
      <c r="J27" s="159">
        <f t="shared" ref="J27" si="23">(I27*E27*12)/F27</f>
        <v>54000</v>
      </c>
      <c r="K27" s="160">
        <f t="shared" ref="K27" si="24">J27/12</f>
        <v>4500</v>
      </c>
      <c r="L27" s="158">
        <v>1</v>
      </c>
      <c r="M27" s="161">
        <f t="shared" ref="M27" si="25">(250-H27)/5</f>
        <v>44</v>
      </c>
      <c r="N27" s="157">
        <f t="shared" ref="N27" si="26">M27/12</f>
        <v>3.6666666666666665</v>
      </c>
      <c r="O27" s="159">
        <f t="shared" ref="O27" si="27">L27*N27*I27</f>
        <v>143</v>
      </c>
      <c r="P27" s="157">
        <f t="shared" ref="P27" si="28">O27/L27</f>
        <v>143</v>
      </c>
      <c r="Q27" s="160">
        <f t="shared" ref="Q27:Q36" si="29">K27*L27</f>
        <v>4500</v>
      </c>
      <c r="R27" s="160">
        <f t="shared" ref="R27:R36" si="30">K27*L27</f>
        <v>4500</v>
      </c>
      <c r="S27" s="160">
        <f t="shared" ref="S27:S36" si="31">K27*L27</f>
        <v>4500</v>
      </c>
      <c r="T27" s="160">
        <f t="shared" ref="T27:T36" si="32">K27*L27</f>
        <v>4500</v>
      </c>
      <c r="U27" s="160">
        <f t="shared" ref="U27:U36" si="33">K27*L27</f>
        <v>4500</v>
      </c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70">
        <f>V27+AA27+AF27+AK27</f>
        <v>0</v>
      </c>
      <c r="AQ27" s="170">
        <f>W27+AB27+AG27+AL27</f>
        <v>0</v>
      </c>
      <c r="AR27" s="170">
        <f>X27+AC27+AH27+AM27</f>
        <v>0</v>
      </c>
      <c r="AS27" s="170">
        <f>Y27+AD27+AI27+AN27</f>
        <v>0</v>
      </c>
      <c r="AT27" s="170">
        <f>Z27+AE27+AJ27+AO27</f>
        <v>0</v>
      </c>
      <c r="AU27" s="258">
        <f>AP27-AQ27</f>
        <v>0</v>
      </c>
      <c r="AV27" s="258">
        <f>AQ27-AR27</f>
        <v>0</v>
      </c>
      <c r="AW27" s="258">
        <f>AR27-AS27</f>
        <v>0</v>
      </c>
      <c r="AX27" s="258">
        <f>AS27-AT27</f>
        <v>0</v>
      </c>
    </row>
    <row r="28" spans="1:50" s="173" customFormat="1" x14ac:dyDescent="0.2">
      <c r="A28" s="163"/>
      <c r="B28" s="164"/>
      <c r="C28" s="164"/>
      <c r="D28" s="164"/>
      <c r="E28" s="166"/>
      <c r="F28" s="169">
        <v>1</v>
      </c>
      <c r="G28" s="168">
        <f t="shared" ref="G28:G36" si="34">E28/(F28*4.3)</f>
        <v>0</v>
      </c>
      <c r="H28" s="169"/>
      <c r="I28" s="169"/>
      <c r="J28" s="170">
        <f t="shared" ref="J28:J36" si="35">(I28*E28*12)/F28</f>
        <v>0</v>
      </c>
      <c r="K28" s="171">
        <f t="shared" ref="K28:K36" si="36">J28/12</f>
        <v>0</v>
      </c>
      <c r="L28" s="169">
        <v>1</v>
      </c>
      <c r="M28" s="172">
        <f t="shared" ref="M28:M36" si="37">(250-H28)/5</f>
        <v>50</v>
      </c>
      <c r="N28" s="168">
        <f t="shared" ref="N28:N36" si="38">M28/12</f>
        <v>4.166666666666667</v>
      </c>
      <c r="O28" s="170">
        <f t="shared" ref="O28:O36" si="39">L28*N28*I28</f>
        <v>0</v>
      </c>
      <c r="P28" s="168">
        <f t="shared" ref="P28:P36" si="40">O28/L28</f>
        <v>0</v>
      </c>
      <c r="Q28" s="171">
        <f t="shared" si="29"/>
        <v>0</v>
      </c>
      <c r="R28" s="171">
        <f t="shared" si="30"/>
        <v>0</v>
      </c>
      <c r="S28" s="171">
        <f t="shared" si="31"/>
        <v>0</v>
      </c>
      <c r="T28" s="171">
        <f t="shared" si="32"/>
        <v>0</v>
      </c>
      <c r="U28" s="171">
        <f t="shared" si="33"/>
        <v>0</v>
      </c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166"/>
      <c r="AO28" s="166"/>
      <c r="AP28" s="170">
        <f t="shared" ref="AP28:AP36" si="41">V28+AA28+AF28+AK28</f>
        <v>0</v>
      </c>
      <c r="AQ28" s="170">
        <f t="shared" ref="AQ28:AQ36" si="42">W28+AB28+AG28+AL28</f>
        <v>0</v>
      </c>
      <c r="AR28" s="170">
        <f t="shared" ref="AR28:AR36" si="43">X28+AC28+AH28+AM28</f>
        <v>0</v>
      </c>
      <c r="AS28" s="170">
        <f t="shared" ref="AS28:AS36" si="44">Y28+AD28+AI28+AN28</f>
        <v>0</v>
      </c>
      <c r="AT28" s="170">
        <f t="shared" ref="AT28:AT36" si="45">Z28+AE28+AJ28+AO28</f>
        <v>0</v>
      </c>
      <c r="AU28" s="258">
        <f t="shared" ref="AU28:AU36" si="46">AP28-AQ28</f>
        <v>0</v>
      </c>
      <c r="AV28" s="258">
        <f t="shared" ref="AV28:AV36" si="47">AQ28-AR28</f>
        <v>0</v>
      </c>
      <c r="AW28" s="258">
        <f t="shared" ref="AW28:AW36" si="48">AR28-AS28</f>
        <v>0</v>
      </c>
      <c r="AX28" s="258">
        <f t="shared" ref="AX28:AX36" si="49">AS28-AT28</f>
        <v>0</v>
      </c>
    </row>
    <row r="29" spans="1:50" s="173" customFormat="1" x14ac:dyDescent="0.2">
      <c r="A29" s="163"/>
      <c r="B29" s="164"/>
      <c r="C29" s="164"/>
      <c r="D29" s="164"/>
      <c r="E29" s="166"/>
      <c r="F29" s="169">
        <v>1</v>
      </c>
      <c r="G29" s="168">
        <f t="shared" si="34"/>
        <v>0</v>
      </c>
      <c r="H29" s="169"/>
      <c r="I29" s="169"/>
      <c r="J29" s="170">
        <f t="shared" si="35"/>
        <v>0</v>
      </c>
      <c r="K29" s="171">
        <f t="shared" si="36"/>
        <v>0</v>
      </c>
      <c r="L29" s="169">
        <v>1</v>
      </c>
      <c r="M29" s="172">
        <f t="shared" si="37"/>
        <v>50</v>
      </c>
      <c r="N29" s="168">
        <f t="shared" si="38"/>
        <v>4.166666666666667</v>
      </c>
      <c r="O29" s="170">
        <f t="shared" si="39"/>
        <v>0</v>
      </c>
      <c r="P29" s="168">
        <f t="shared" si="40"/>
        <v>0</v>
      </c>
      <c r="Q29" s="171">
        <f t="shared" si="29"/>
        <v>0</v>
      </c>
      <c r="R29" s="171">
        <f t="shared" si="30"/>
        <v>0</v>
      </c>
      <c r="S29" s="171">
        <f t="shared" si="31"/>
        <v>0</v>
      </c>
      <c r="T29" s="171">
        <f t="shared" si="32"/>
        <v>0</v>
      </c>
      <c r="U29" s="171">
        <f t="shared" si="33"/>
        <v>0</v>
      </c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  <c r="AN29" s="166"/>
      <c r="AO29" s="166"/>
      <c r="AP29" s="170">
        <f t="shared" si="41"/>
        <v>0</v>
      </c>
      <c r="AQ29" s="170">
        <f t="shared" si="42"/>
        <v>0</v>
      </c>
      <c r="AR29" s="170">
        <f t="shared" si="43"/>
        <v>0</v>
      </c>
      <c r="AS29" s="170">
        <f t="shared" si="44"/>
        <v>0</v>
      </c>
      <c r="AT29" s="170">
        <f t="shared" si="45"/>
        <v>0</v>
      </c>
      <c r="AU29" s="258">
        <f t="shared" si="46"/>
        <v>0</v>
      </c>
      <c r="AV29" s="258">
        <f t="shared" si="47"/>
        <v>0</v>
      </c>
      <c r="AW29" s="258">
        <f t="shared" si="48"/>
        <v>0</v>
      </c>
      <c r="AX29" s="258">
        <f t="shared" si="49"/>
        <v>0</v>
      </c>
    </row>
    <row r="30" spans="1:50" s="173" customFormat="1" x14ac:dyDescent="0.2">
      <c r="A30" s="163"/>
      <c r="B30" s="164"/>
      <c r="C30" s="164"/>
      <c r="D30" s="164"/>
      <c r="E30" s="166"/>
      <c r="F30" s="169">
        <v>1</v>
      </c>
      <c r="G30" s="168">
        <f t="shared" si="34"/>
        <v>0</v>
      </c>
      <c r="H30" s="169"/>
      <c r="I30" s="169"/>
      <c r="J30" s="170">
        <f t="shared" si="35"/>
        <v>0</v>
      </c>
      <c r="K30" s="171">
        <f t="shared" si="36"/>
        <v>0</v>
      </c>
      <c r="L30" s="169">
        <v>1</v>
      </c>
      <c r="M30" s="172">
        <f t="shared" si="37"/>
        <v>50</v>
      </c>
      <c r="N30" s="168">
        <f t="shared" si="38"/>
        <v>4.166666666666667</v>
      </c>
      <c r="O30" s="170">
        <f t="shared" si="39"/>
        <v>0</v>
      </c>
      <c r="P30" s="168">
        <f t="shared" si="40"/>
        <v>0</v>
      </c>
      <c r="Q30" s="171">
        <f t="shared" si="29"/>
        <v>0</v>
      </c>
      <c r="R30" s="171">
        <f t="shared" si="30"/>
        <v>0</v>
      </c>
      <c r="S30" s="171">
        <f t="shared" si="31"/>
        <v>0</v>
      </c>
      <c r="T30" s="171">
        <f t="shared" si="32"/>
        <v>0</v>
      </c>
      <c r="U30" s="171">
        <f t="shared" si="33"/>
        <v>0</v>
      </c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  <c r="AN30" s="166"/>
      <c r="AO30" s="166"/>
      <c r="AP30" s="170">
        <f t="shared" si="41"/>
        <v>0</v>
      </c>
      <c r="AQ30" s="170">
        <f t="shared" si="42"/>
        <v>0</v>
      </c>
      <c r="AR30" s="170">
        <f t="shared" si="43"/>
        <v>0</v>
      </c>
      <c r="AS30" s="170">
        <f t="shared" si="44"/>
        <v>0</v>
      </c>
      <c r="AT30" s="170">
        <f t="shared" si="45"/>
        <v>0</v>
      </c>
      <c r="AU30" s="258">
        <f t="shared" si="46"/>
        <v>0</v>
      </c>
      <c r="AV30" s="258">
        <f t="shared" si="47"/>
        <v>0</v>
      </c>
      <c r="AW30" s="258">
        <f t="shared" si="48"/>
        <v>0</v>
      </c>
      <c r="AX30" s="258">
        <f t="shared" si="49"/>
        <v>0</v>
      </c>
    </row>
    <row r="31" spans="1:50" s="173" customFormat="1" x14ac:dyDescent="0.2">
      <c r="A31" s="163"/>
      <c r="B31" s="164"/>
      <c r="C31" s="164"/>
      <c r="D31" s="164"/>
      <c r="E31" s="166"/>
      <c r="F31" s="169">
        <v>1</v>
      </c>
      <c r="G31" s="168">
        <f t="shared" si="34"/>
        <v>0</v>
      </c>
      <c r="H31" s="169"/>
      <c r="I31" s="169"/>
      <c r="J31" s="170">
        <f t="shared" si="35"/>
        <v>0</v>
      </c>
      <c r="K31" s="171">
        <f t="shared" si="36"/>
        <v>0</v>
      </c>
      <c r="L31" s="169">
        <v>1</v>
      </c>
      <c r="M31" s="172">
        <f t="shared" si="37"/>
        <v>50</v>
      </c>
      <c r="N31" s="168">
        <f t="shared" si="38"/>
        <v>4.166666666666667</v>
      </c>
      <c r="O31" s="170">
        <f t="shared" si="39"/>
        <v>0</v>
      </c>
      <c r="P31" s="168">
        <f t="shared" si="40"/>
        <v>0</v>
      </c>
      <c r="Q31" s="171">
        <f t="shared" si="29"/>
        <v>0</v>
      </c>
      <c r="R31" s="171">
        <f t="shared" si="30"/>
        <v>0</v>
      </c>
      <c r="S31" s="171">
        <f t="shared" si="31"/>
        <v>0</v>
      </c>
      <c r="T31" s="171">
        <f t="shared" si="32"/>
        <v>0</v>
      </c>
      <c r="U31" s="171">
        <f t="shared" si="33"/>
        <v>0</v>
      </c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70">
        <f t="shared" si="41"/>
        <v>0</v>
      </c>
      <c r="AQ31" s="170">
        <f t="shared" si="42"/>
        <v>0</v>
      </c>
      <c r="AR31" s="170">
        <f t="shared" si="43"/>
        <v>0</v>
      </c>
      <c r="AS31" s="170">
        <f t="shared" si="44"/>
        <v>0</v>
      </c>
      <c r="AT31" s="170">
        <f t="shared" si="45"/>
        <v>0</v>
      </c>
      <c r="AU31" s="258">
        <f t="shared" si="46"/>
        <v>0</v>
      </c>
      <c r="AV31" s="258">
        <f t="shared" si="47"/>
        <v>0</v>
      </c>
      <c r="AW31" s="258">
        <f t="shared" si="48"/>
        <v>0</v>
      </c>
      <c r="AX31" s="258">
        <f t="shared" si="49"/>
        <v>0</v>
      </c>
    </row>
    <row r="32" spans="1:50" s="173" customFormat="1" x14ac:dyDescent="0.2">
      <c r="A32" s="163"/>
      <c r="B32" s="164"/>
      <c r="C32" s="164"/>
      <c r="D32" s="164"/>
      <c r="E32" s="166"/>
      <c r="F32" s="169">
        <v>1</v>
      </c>
      <c r="G32" s="168">
        <f t="shared" si="34"/>
        <v>0</v>
      </c>
      <c r="H32" s="169"/>
      <c r="I32" s="169"/>
      <c r="J32" s="170">
        <f t="shared" si="35"/>
        <v>0</v>
      </c>
      <c r="K32" s="171">
        <f t="shared" si="36"/>
        <v>0</v>
      </c>
      <c r="L32" s="169">
        <v>1</v>
      </c>
      <c r="M32" s="172">
        <f t="shared" si="37"/>
        <v>50</v>
      </c>
      <c r="N32" s="168">
        <f t="shared" si="38"/>
        <v>4.166666666666667</v>
      </c>
      <c r="O32" s="170">
        <f t="shared" si="39"/>
        <v>0</v>
      </c>
      <c r="P32" s="168">
        <f t="shared" si="40"/>
        <v>0</v>
      </c>
      <c r="Q32" s="171">
        <f t="shared" si="29"/>
        <v>0</v>
      </c>
      <c r="R32" s="171">
        <f t="shared" si="30"/>
        <v>0</v>
      </c>
      <c r="S32" s="171">
        <f t="shared" si="31"/>
        <v>0</v>
      </c>
      <c r="T32" s="171">
        <f t="shared" si="32"/>
        <v>0</v>
      </c>
      <c r="U32" s="171">
        <f t="shared" si="33"/>
        <v>0</v>
      </c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6"/>
      <c r="AP32" s="170">
        <f t="shared" si="41"/>
        <v>0</v>
      </c>
      <c r="AQ32" s="170">
        <f t="shared" si="42"/>
        <v>0</v>
      </c>
      <c r="AR32" s="170">
        <f t="shared" si="43"/>
        <v>0</v>
      </c>
      <c r="AS32" s="170">
        <f t="shared" si="44"/>
        <v>0</v>
      </c>
      <c r="AT32" s="170">
        <f t="shared" si="45"/>
        <v>0</v>
      </c>
      <c r="AU32" s="258">
        <f>AP32-AQ32</f>
        <v>0</v>
      </c>
      <c r="AV32" s="258">
        <f t="shared" si="47"/>
        <v>0</v>
      </c>
      <c r="AW32" s="258">
        <f t="shared" si="48"/>
        <v>0</v>
      </c>
      <c r="AX32" s="258">
        <f t="shared" si="49"/>
        <v>0</v>
      </c>
    </row>
    <row r="33" spans="1:72" s="173" customFormat="1" x14ac:dyDescent="0.2">
      <c r="A33" s="163"/>
      <c r="B33" s="164"/>
      <c r="C33" s="164"/>
      <c r="D33" s="164"/>
      <c r="E33" s="166"/>
      <c r="F33" s="169">
        <v>1</v>
      </c>
      <c r="G33" s="168">
        <f t="shared" si="34"/>
        <v>0</v>
      </c>
      <c r="H33" s="169"/>
      <c r="I33" s="169"/>
      <c r="J33" s="170">
        <f t="shared" si="35"/>
        <v>0</v>
      </c>
      <c r="K33" s="171">
        <f t="shared" si="36"/>
        <v>0</v>
      </c>
      <c r="L33" s="169">
        <v>1</v>
      </c>
      <c r="M33" s="172">
        <f t="shared" si="37"/>
        <v>50</v>
      </c>
      <c r="N33" s="168">
        <f t="shared" si="38"/>
        <v>4.166666666666667</v>
      </c>
      <c r="O33" s="170">
        <f t="shared" si="39"/>
        <v>0</v>
      </c>
      <c r="P33" s="168">
        <f t="shared" si="40"/>
        <v>0</v>
      </c>
      <c r="Q33" s="171">
        <f t="shared" si="29"/>
        <v>0</v>
      </c>
      <c r="R33" s="171">
        <f t="shared" si="30"/>
        <v>0</v>
      </c>
      <c r="S33" s="171">
        <f t="shared" si="31"/>
        <v>0</v>
      </c>
      <c r="T33" s="171">
        <f t="shared" si="32"/>
        <v>0</v>
      </c>
      <c r="U33" s="171">
        <f t="shared" si="33"/>
        <v>0</v>
      </c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6"/>
      <c r="AN33" s="166"/>
      <c r="AO33" s="166"/>
      <c r="AP33" s="170">
        <f t="shared" si="41"/>
        <v>0</v>
      </c>
      <c r="AQ33" s="170">
        <f t="shared" si="42"/>
        <v>0</v>
      </c>
      <c r="AR33" s="170">
        <f t="shared" si="43"/>
        <v>0</v>
      </c>
      <c r="AS33" s="170">
        <f t="shared" si="44"/>
        <v>0</v>
      </c>
      <c r="AT33" s="170">
        <f t="shared" si="45"/>
        <v>0</v>
      </c>
      <c r="AU33" s="258">
        <f t="shared" si="46"/>
        <v>0</v>
      </c>
      <c r="AV33" s="258">
        <f t="shared" si="47"/>
        <v>0</v>
      </c>
      <c r="AW33" s="258">
        <f t="shared" si="48"/>
        <v>0</v>
      </c>
      <c r="AX33" s="258">
        <f t="shared" si="49"/>
        <v>0</v>
      </c>
    </row>
    <row r="34" spans="1:72" s="173" customFormat="1" x14ac:dyDescent="0.2">
      <c r="A34" s="163"/>
      <c r="B34" s="164"/>
      <c r="C34" s="164"/>
      <c r="D34" s="164"/>
      <c r="E34" s="166"/>
      <c r="F34" s="169">
        <v>1</v>
      </c>
      <c r="G34" s="168">
        <f t="shared" si="34"/>
        <v>0</v>
      </c>
      <c r="H34" s="169"/>
      <c r="I34" s="169"/>
      <c r="J34" s="170">
        <f t="shared" si="35"/>
        <v>0</v>
      </c>
      <c r="K34" s="171">
        <f t="shared" si="36"/>
        <v>0</v>
      </c>
      <c r="L34" s="169">
        <v>1</v>
      </c>
      <c r="M34" s="172">
        <f t="shared" si="37"/>
        <v>50</v>
      </c>
      <c r="N34" s="168">
        <f t="shared" si="38"/>
        <v>4.166666666666667</v>
      </c>
      <c r="O34" s="170">
        <f t="shared" si="39"/>
        <v>0</v>
      </c>
      <c r="P34" s="168">
        <f t="shared" si="40"/>
        <v>0</v>
      </c>
      <c r="Q34" s="171">
        <f t="shared" si="29"/>
        <v>0</v>
      </c>
      <c r="R34" s="171">
        <f t="shared" si="30"/>
        <v>0</v>
      </c>
      <c r="S34" s="171">
        <f t="shared" si="31"/>
        <v>0</v>
      </c>
      <c r="T34" s="171">
        <f t="shared" si="32"/>
        <v>0</v>
      </c>
      <c r="U34" s="171">
        <f t="shared" si="33"/>
        <v>0</v>
      </c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  <c r="AM34" s="166"/>
      <c r="AN34" s="166"/>
      <c r="AO34" s="166"/>
      <c r="AP34" s="170">
        <f t="shared" si="41"/>
        <v>0</v>
      </c>
      <c r="AQ34" s="170">
        <f t="shared" si="42"/>
        <v>0</v>
      </c>
      <c r="AR34" s="170">
        <f t="shared" si="43"/>
        <v>0</v>
      </c>
      <c r="AS34" s="170">
        <f t="shared" si="44"/>
        <v>0</v>
      </c>
      <c r="AT34" s="170">
        <f t="shared" si="45"/>
        <v>0</v>
      </c>
      <c r="AU34" s="258">
        <f t="shared" si="46"/>
        <v>0</v>
      </c>
      <c r="AV34" s="258">
        <f t="shared" si="47"/>
        <v>0</v>
      </c>
      <c r="AW34" s="258">
        <f t="shared" si="48"/>
        <v>0</v>
      </c>
      <c r="AX34" s="258">
        <f t="shared" si="49"/>
        <v>0</v>
      </c>
    </row>
    <row r="35" spans="1:72" s="173" customFormat="1" x14ac:dyDescent="0.2">
      <c r="A35" s="163"/>
      <c r="B35" s="164"/>
      <c r="C35" s="164"/>
      <c r="D35" s="164"/>
      <c r="E35" s="166"/>
      <c r="F35" s="169">
        <v>1</v>
      </c>
      <c r="G35" s="168">
        <f t="shared" si="34"/>
        <v>0</v>
      </c>
      <c r="H35" s="169"/>
      <c r="I35" s="169"/>
      <c r="J35" s="170">
        <f t="shared" si="35"/>
        <v>0</v>
      </c>
      <c r="K35" s="171">
        <f t="shared" si="36"/>
        <v>0</v>
      </c>
      <c r="L35" s="169">
        <v>1</v>
      </c>
      <c r="M35" s="172">
        <f t="shared" si="37"/>
        <v>50</v>
      </c>
      <c r="N35" s="168">
        <f t="shared" si="38"/>
        <v>4.166666666666667</v>
      </c>
      <c r="O35" s="170">
        <f t="shared" si="39"/>
        <v>0</v>
      </c>
      <c r="P35" s="168">
        <f t="shared" si="40"/>
        <v>0</v>
      </c>
      <c r="Q35" s="171">
        <f t="shared" si="29"/>
        <v>0</v>
      </c>
      <c r="R35" s="171">
        <f t="shared" si="30"/>
        <v>0</v>
      </c>
      <c r="S35" s="171">
        <f t="shared" si="31"/>
        <v>0</v>
      </c>
      <c r="T35" s="171">
        <f t="shared" si="32"/>
        <v>0</v>
      </c>
      <c r="U35" s="171">
        <f t="shared" si="33"/>
        <v>0</v>
      </c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  <c r="AP35" s="170">
        <f t="shared" si="41"/>
        <v>0</v>
      </c>
      <c r="AQ35" s="170">
        <f t="shared" si="42"/>
        <v>0</v>
      </c>
      <c r="AR35" s="170">
        <f t="shared" si="43"/>
        <v>0</v>
      </c>
      <c r="AS35" s="170">
        <f t="shared" si="44"/>
        <v>0</v>
      </c>
      <c r="AT35" s="170">
        <f t="shared" si="45"/>
        <v>0</v>
      </c>
      <c r="AU35" s="258">
        <f t="shared" si="46"/>
        <v>0</v>
      </c>
      <c r="AV35" s="258">
        <f t="shared" si="47"/>
        <v>0</v>
      </c>
      <c r="AW35" s="258">
        <f t="shared" si="48"/>
        <v>0</v>
      </c>
      <c r="AX35" s="258">
        <f t="shared" si="49"/>
        <v>0</v>
      </c>
    </row>
    <row r="36" spans="1:72" s="173" customFormat="1" x14ac:dyDescent="0.2">
      <c r="A36" s="163"/>
      <c r="B36" s="164"/>
      <c r="C36" s="164"/>
      <c r="D36" s="164"/>
      <c r="E36" s="166"/>
      <c r="F36" s="169">
        <v>1</v>
      </c>
      <c r="G36" s="168">
        <f t="shared" si="34"/>
        <v>0</v>
      </c>
      <c r="H36" s="169"/>
      <c r="I36" s="169"/>
      <c r="J36" s="170">
        <f t="shared" si="35"/>
        <v>0</v>
      </c>
      <c r="K36" s="171">
        <f t="shared" si="36"/>
        <v>0</v>
      </c>
      <c r="L36" s="169">
        <v>1</v>
      </c>
      <c r="M36" s="172">
        <f t="shared" si="37"/>
        <v>50</v>
      </c>
      <c r="N36" s="168">
        <f t="shared" si="38"/>
        <v>4.166666666666667</v>
      </c>
      <c r="O36" s="170">
        <f t="shared" si="39"/>
        <v>0</v>
      </c>
      <c r="P36" s="168">
        <f t="shared" si="40"/>
        <v>0</v>
      </c>
      <c r="Q36" s="171">
        <f t="shared" si="29"/>
        <v>0</v>
      </c>
      <c r="R36" s="171">
        <f t="shared" si="30"/>
        <v>0</v>
      </c>
      <c r="S36" s="171">
        <f t="shared" si="31"/>
        <v>0</v>
      </c>
      <c r="T36" s="171">
        <f t="shared" si="32"/>
        <v>0</v>
      </c>
      <c r="U36" s="171">
        <f t="shared" si="33"/>
        <v>0</v>
      </c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70">
        <f t="shared" si="41"/>
        <v>0</v>
      </c>
      <c r="AQ36" s="170">
        <f t="shared" si="42"/>
        <v>0</v>
      </c>
      <c r="AR36" s="170">
        <f t="shared" si="43"/>
        <v>0</v>
      </c>
      <c r="AS36" s="170">
        <f t="shared" si="44"/>
        <v>0</v>
      </c>
      <c r="AT36" s="170">
        <f t="shared" si="45"/>
        <v>0</v>
      </c>
      <c r="AU36" s="258">
        <f t="shared" si="46"/>
        <v>0</v>
      </c>
      <c r="AV36" s="258">
        <f t="shared" si="47"/>
        <v>0</v>
      </c>
      <c r="AW36" s="258">
        <f t="shared" si="48"/>
        <v>0</v>
      </c>
      <c r="AX36" s="258">
        <f t="shared" si="49"/>
        <v>0</v>
      </c>
    </row>
    <row r="37" spans="1:72" ht="26.25" customHeight="1" x14ac:dyDescent="0.2">
      <c r="A37" s="174"/>
      <c r="B37" s="174"/>
      <c r="C37" s="174"/>
      <c r="D37" s="174"/>
      <c r="E37" s="174"/>
      <c r="F37" s="174"/>
      <c r="G37" s="174"/>
      <c r="H37" s="174"/>
      <c r="I37" s="174"/>
      <c r="J37" s="174"/>
      <c r="K37" s="175"/>
      <c r="L37" s="176"/>
      <c r="M37" s="176"/>
      <c r="N37" s="176"/>
      <c r="O37" s="176"/>
      <c r="P37" s="177" t="s">
        <v>91</v>
      </c>
      <c r="Q37" s="178">
        <f t="shared" ref="Q37:AX37" si="50">SUM(Q27:Q36)</f>
        <v>4500</v>
      </c>
      <c r="R37" s="178">
        <f t="shared" si="50"/>
        <v>4500</v>
      </c>
      <c r="S37" s="178">
        <f t="shared" si="50"/>
        <v>4500</v>
      </c>
      <c r="T37" s="178">
        <f t="shared" si="50"/>
        <v>4500</v>
      </c>
      <c r="U37" s="178">
        <f t="shared" si="50"/>
        <v>4500</v>
      </c>
      <c r="V37" s="178">
        <f t="shared" si="50"/>
        <v>0</v>
      </c>
      <c r="W37" s="178">
        <f t="shared" si="50"/>
        <v>0</v>
      </c>
      <c r="X37" s="178">
        <f t="shared" si="50"/>
        <v>0</v>
      </c>
      <c r="Y37" s="178">
        <f t="shared" si="50"/>
        <v>0</v>
      </c>
      <c r="Z37" s="178">
        <f t="shared" si="50"/>
        <v>0</v>
      </c>
      <c r="AA37" s="178">
        <f t="shared" si="50"/>
        <v>0</v>
      </c>
      <c r="AB37" s="178">
        <f t="shared" si="50"/>
        <v>0</v>
      </c>
      <c r="AC37" s="178">
        <f t="shared" si="50"/>
        <v>0</v>
      </c>
      <c r="AD37" s="178">
        <f t="shared" si="50"/>
        <v>0</v>
      </c>
      <c r="AE37" s="178">
        <f t="shared" si="50"/>
        <v>0</v>
      </c>
      <c r="AF37" s="178">
        <f t="shared" si="50"/>
        <v>0</v>
      </c>
      <c r="AG37" s="178">
        <f t="shared" si="50"/>
        <v>0</v>
      </c>
      <c r="AH37" s="178">
        <f t="shared" si="50"/>
        <v>0</v>
      </c>
      <c r="AI37" s="178">
        <f t="shared" si="50"/>
        <v>0</v>
      </c>
      <c r="AJ37" s="178">
        <f t="shared" si="50"/>
        <v>0</v>
      </c>
      <c r="AK37" s="178">
        <f t="shared" si="50"/>
        <v>0</v>
      </c>
      <c r="AL37" s="178">
        <f t="shared" si="50"/>
        <v>0</v>
      </c>
      <c r="AM37" s="178">
        <f t="shared" si="50"/>
        <v>0</v>
      </c>
      <c r="AN37" s="178">
        <f>SUM(AN27:AN36)</f>
        <v>0</v>
      </c>
      <c r="AO37" s="178">
        <f t="shared" si="50"/>
        <v>0</v>
      </c>
      <c r="AP37" s="178">
        <f t="shared" si="50"/>
        <v>0</v>
      </c>
      <c r="AQ37" s="178">
        <f t="shared" si="50"/>
        <v>0</v>
      </c>
      <c r="AR37" s="178">
        <f t="shared" si="50"/>
        <v>0</v>
      </c>
      <c r="AS37" s="178">
        <f t="shared" si="50"/>
        <v>0</v>
      </c>
      <c r="AT37" s="178">
        <f t="shared" si="50"/>
        <v>0</v>
      </c>
      <c r="AU37" s="256">
        <f t="shared" si="50"/>
        <v>0</v>
      </c>
      <c r="AV37" s="256">
        <f t="shared" si="50"/>
        <v>0</v>
      </c>
      <c r="AW37" s="256">
        <f t="shared" si="50"/>
        <v>0</v>
      </c>
      <c r="AX37" s="256">
        <f t="shared" si="50"/>
        <v>0</v>
      </c>
    </row>
    <row r="38" spans="1:72" x14ac:dyDescent="0.2">
      <c r="A38" s="174"/>
      <c r="B38" s="174"/>
      <c r="C38" s="174"/>
      <c r="D38" s="174"/>
      <c r="E38" s="174"/>
      <c r="F38" s="174"/>
      <c r="G38" s="174"/>
      <c r="H38" s="174"/>
      <c r="I38" s="174"/>
      <c r="J38" s="174"/>
      <c r="K38" s="175"/>
      <c r="L38" s="176"/>
      <c r="M38" s="176"/>
      <c r="N38" s="176"/>
      <c r="O38" s="176"/>
      <c r="P38" s="176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</row>
    <row r="39" spans="1:72" s="133" customFormat="1" ht="27" customHeight="1" x14ac:dyDescent="0.25">
      <c r="A39" s="140" t="s">
        <v>102</v>
      </c>
      <c r="B39" s="141"/>
      <c r="C39" s="142"/>
      <c r="D39" s="143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34"/>
      <c r="AZ39" s="134"/>
      <c r="BA39" s="134"/>
      <c r="BB39" s="134"/>
      <c r="BC39" s="134"/>
      <c r="BD39" s="134"/>
      <c r="BE39" s="134"/>
      <c r="BF39" s="134"/>
      <c r="BG39" s="134"/>
      <c r="BH39" s="130"/>
      <c r="BI39" s="131"/>
      <c r="BJ39" s="132"/>
      <c r="BK39" s="132"/>
      <c r="BL39" s="132"/>
      <c r="BM39" s="132"/>
      <c r="BN39" s="132"/>
      <c r="BO39" s="132"/>
      <c r="BP39" s="132"/>
      <c r="BQ39" s="132"/>
      <c r="BR39" s="132"/>
      <c r="BS39" s="132"/>
      <c r="BT39" s="132"/>
    </row>
    <row r="40" spans="1:72" s="133" customFormat="1" ht="30.6" customHeight="1" x14ac:dyDescent="0.2">
      <c r="A40" s="181" t="s">
        <v>93</v>
      </c>
      <c r="B40" s="182"/>
      <c r="C40" s="334" t="s">
        <v>94</v>
      </c>
      <c r="D40" s="335"/>
      <c r="E40" s="335"/>
      <c r="F40" s="335"/>
      <c r="G40" s="336"/>
      <c r="H40" s="334" t="s">
        <v>95</v>
      </c>
      <c r="I40" s="335"/>
      <c r="J40" s="335"/>
      <c r="K40" s="335"/>
      <c r="L40" s="336"/>
      <c r="M40" s="183"/>
      <c r="N40" s="183"/>
      <c r="O40" s="181" t="s">
        <v>96</v>
      </c>
      <c r="P40" s="181" t="s">
        <v>97</v>
      </c>
      <c r="Q40" s="254" t="s">
        <v>127</v>
      </c>
      <c r="R40" s="255" t="s">
        <v>130</v>
      </c>
      <c r="S40" s="255" t="s">
        <v>131</v>
      </c>
      <c r="T40" s="255" t="s">
        <v>132</v>
      </c>
      <c r="U40" s="255" t="s">
        <v>133</v>
      </c>
      <c r="V40" s="147">
        <v>2025</v>
      </c>
      <c r="W40" s="255" t="s">
        <v>134</v>
      </c>
      <c r="X40" s="255" t="s">
        <v>135</v>
      </c>
      <c r="Y40" s="255" t="s">
        <v>136</v>
      </c>
      <c r="Z40" s="255" t="s">
        <v>137</v>
      </c>
      <c r="AA40" s="147">
        <v>2026</v>
      </c>
      <c r="AB40" s="255" t="s">
        <v>138</v>
      </c>
      <c r="AC40" s="255" t="s">
        <v>139</v>
      </c>
      <c r="AD40" s="255" t="s">
        <v>140</v>
      </c>
      <c r="AE40" s="255" t="s">
        <v>141</v>
      </c>
      <c r="AF40" s="147">
        <v>2027</v>
      </c>
      <c r="AG40" s="255" t="s">
        <v>142</v>
      </c>
      <c r="AH40" s="255" t="s">
        <v>143</v>
      </c>
      <c r="AI40" s="255" t="s">
        <v>144</v>
      </c>
      <c r="AJ40" s="255" t="s">
        <v>145</v>
      </c>
      <c r="AK40" s="147">
        <v>2028</v>
      </c>
      <c r="AL40" s="255" t="s">
        <v>146</v>
      </c>
      <c r="AM40" s="255" t="s">
        <v>147</v>
      </c>
      <c r="AN40" s="255" t="s">
        <v>148</v>
      </c>
      <c r="AO40" s="255" t="s">
        <v>149</v>
      </c>
      <c r="AP40" s="147" t="s">
        <v>86</v>
      </c>
      <c r="AQ40" s="255" t="s">
        <v>150</v>
      </c>
      <c r="AR40" s="255" t="s">
        <v>151</v>
      </c>
      <c r="AS40" s="255" t="s">
        <v>152</v>
      </c>
      <c r="AT40" s="255" t="s">
        <v>153</v>
      </c>
      <c r="AU40" s="150" t="s">
        <v>154</v>
      </c>
      <c r="AV40" s="150" t="s">
        <v>155</v>
      </c>
      <c r="AW40" s="150" t="s">
        <v>156</v>
      </c>
      <c r="AX40" s="150" t="s">
        <v>157</v>
      </c>
    </row>
    <row r="41" spans="1:72" s="188" customFormat="1" ht="19.899999999999999" customHeight="1" x14ac:dyDescent="0.2">
      <c r="A41" s="337" t="s">
        <v>87</v>
      </c>
      <c r="B41" s="337"/>
      <c r="C41" s="333" t="s">
        <v>98</v>
      </c>
      <c r="D41" s="333"/>
      <c r="E41" s="333"/>
      <c r="F41" s="333"/>
      <c r="G41" s="333"/>
      <c r="H41" s="333" t="s">
        <v>99</v>
      </c>
      <c r="I41" s="333"/>
      <c r="J41" s="333"/>
      <c r="K41" s="333"/>
      <c r="L41" s="333"/>
      <c r="M41" s="184"/>
      <c r="N41" s="184"/>
      <c r="O41" s="185">
        <v>1000</v>
      </c>
      <c r="P41" s="186">
        <v>20</v>
      </c>
      <c r="Q41" s="187">
        <f t="shared" ref="Q41:Q46" si="51">O41*P41</f>
        <v>20000</v>
      </c>
      <c r="R41" s="187">
        <f t="shared" ref="R41:R46" si="52">O41*P41</f>
        <v>20000</v>
      </c>
      <c r="S41" s="187">
        <f t="shared" ref="S41:S46" si="53">O41*P41</f>
        <v>20000</v>
      </c>
      <c r="T41" s="187">
        <f t="shared" ref="T41:T46" si="54">O41*P41</f>
        <v>20000</v>
      </c>
      <c r="U41" s="187">
        <f t="shared" ref="U41:U46" si="55">O41*P41</f>
        <v>20000</v>
      </c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187"/>
      <c r="AP41" s="187">
        <f>V41+AA41+AF41+AK41</f>
        <v>0</v>
      </c>
      <c r="AQ41" s="187">
        <f>W41+AB41+AG41+AL41</f>
        <v>0</v>
      </c>
      <c r="AR41" s="187">
        <f t="shared" ref="AR41:AT46" si="56">X41+AC41+AH41+AM41</f>
        <v>0</v>
      </c>
      <c r="AS41" s="187">
        <f t="shared" si="56"/>
        <v>0</v>
      </c>
      <c r="AT41" s="187">
        <f t="shared" si="56"/>
        <v>0</v>
      </c>
      <c r="AU41" s="259">
        <f>AP41-AQ41</f>
        <v>0</v>
      </c>
      <c r="AV41" s="259">
        <f>AQ41-AR41</f>
        <v>0</v>
      </c>
      <c r="AW41" s="259">
        <f t="shared" ref="AW41:AX46" si="57">AR41-AS41</f>
        <v>0</v>
      </c>
      <c r="AX41" s="259">
        <f t="shared" si="57"/>
        <v>0</v>
      </c>
    </row>
    <row r="42" spans="1:72" s="188" customFormat="1" ht="19.899999999999999" customHeight="1" x14ac:dyDescent="0.2">
      <c r="A42" s="337"/>
      <c r="B42" s="337"/>
      <c r="C42" s="333"/>
      <c r="D42" s="333"/>
      <c r="E42" s="333"/>
      <c r="F42" s="333"/>
      <c r="G42" s="333"/>
      <c r="H42" s="333"/>
      <c r="I42" s="333"/>
      <c r="J42" s="333"/>
      <c r="K42" s="333"/>
      <c r="L42" s="333"/>
      <c r="M42" s="184"/>
      <c r="N42" s="184"/>
      <c r="O42" s="185"/>
      <c r="P42" s="186"/>
      <c r="Q42" s="187">
        <f t="shared" si="51"/>
        <v>0</v>
      </c>
      <c r="R42" s="187">
        <f t="shared" si="52"/>
        <v>0</v>
      </c>
      <c r="S42" s="187">
        <f t="shared" si="53"/>
        <v>0</v>
      </c>
      <c r="T42" s="187">
        <f t="shared" si="54"/>
        <v>0</v>
      </c>
      <c r="U42" s="187">
        <f t="shared" si="55"/>
        <v>0</v>
      </c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>
        <f t="shared" ref="AP42:AP46" si="58">V42+AA42+AF42+AK42</f>
        <v>0</v>
      </c>
      <c r="AQ42" s="187">
        <f t="shared" ref="AQ42:AQ46" si="59">W42+AB42+AG42+AL42</f>
        <v>0</v>
      </c>
      <c r="AR42" s="187">
        <f t="shared" si="56"/>
        <v>0</v>
      </c>
      <c r="AS42" s="187">
        <f t="shared" si="56"/>
        <v>0</v>
      </c>
      <c r="AT42" s="187">
        <f t="shared" si="56"/>
        <v>0</v>
      </c>
      <c r="AU42" s="259">
        <f t="shared" ref="AU42:AU46" si="60">AP42-AQ42</f>
        <v>0</v>
      </c>
      <c r="AV42" s="259">
        <f t="shared" ref="AV42:AV46" si="61">AQ42-AR42</f>
        <v>0</v>
      </c>
      <c r="AW42" s="259">
        <f t="shared" si="57"/>
        <v>0</v>
      </c>
      <c r="AX42" s="259">
        <f t="shared" si="57"/>
        <v>0</v>
      </c>
    </row>
    <row r="43" spans="1:72" s="188" customFormat="1" ht="19.899999999999999" customHeight="1" x14ac:dyDescent="0.2">
      <c r="A43" s="337"/>
      <c r="B43" s="337"/>
      <c r="C43" s="333"/>
      <c r="D43" s="333"/>
      <c r="E43" s="333"/>
      <c r="F43" s="333"/>
      <c r="G43" s="333"/>
      <c r="H43" s="333"/>
      <c r="I43" s="333"/>
      <c r="J43" s="333"/>
      <c r="K43" s="333"/>
      <c r="L43" s="333"/>
      <c r="M43" s="184"/>
      <c r="N43" s="184"/>
      <c r="O43" s="185"/>
      <c r="P43" s="186"/>
      <c r="Q43" s="187">
        <f t="shared" si="51"/>
        <v>0</v>
      </c>
      <c r="R43" s="187">
        <f t="shared" si="52"/>
        <v>0</v>
      </c>
      <c r="S43" s="187">
        <f t="shared" si="53"/>
        <v>0</v>
      </c>
      <c r="T43" s="187">
        <f t="shared" si="54"/>
        <v>0</v>
      </c>
      <c r="U43" s="187">
        <f t="shared" si="55"/>
        <v>0</v>
      </c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>
        <f t="shared" si="58"/>
        <v>0</v>
      </c>
      <c r="AQ43" s="187">
        <f t="shared" si="59"/>
        <v>0</v>
      </c>
      <c r="AR43" s="187">
        <f t="shared" si="56"/>
        <v>0</v>
      </c>
      <c r="AS43" s="187">
        <f t="shared" si="56"/>
        <v>0</v>
      </c>
      <c r="AT43" s="187">
        <f t="shared" si="56"/>
        <v>0</v>
      </c>
      <c r="AU43" s="259">
        <f t="shared" si="60"/>
        <v>0</v>
      </c>
      <c r="AV43" s="259">
        <f t="shared" si="61"/>
        <v>0</v>
      </c>
      <c r="AW43" s="259">
        <f>AR43-AS43</f>
        <v>0</v>
      </c>
      <c r="AX43" s="259">
        <f>AS43-AT43</f>
        <v>0</v>
      </c>
    </row>
    <row r="44" spans="1:72" s="188" customFormat="1" ht="19.899999999999999" customHeight="1" x14ac:dyDescent="0.2">
      <c r="A44" s="337"/>
      <c r="B44" s="337"/>
      <c r="C44" s="333"/>
      <c r="D44" s="333"/>
      <c r="E44" s="333"/>
      <c r="F44" s="333"/>
      <c r="G44" s="333"/>
      <c r="H44" s="333"/>
      <c r="I44" s="333"/>
      <c r="J44" s="333"/>
      <c r="K44" s="333"/>
      <c r="L44" s="333"/>
      <c r="M44" s="184"/>
      <c r="N44" s="184"/>
      <c r="O44" s="185"/>
      <c r="P44" s="186"/>
      <c r="Q44" s="187">
        <f t="shared" si="51"/>
        <v>0</v>
      </c>
      <c r="R44" s="187">
        <f t="shared" si="52"/>
        <v>0</v>
      </c>
      <c r="S44" s="187">
        <f t="shared" si="53"/>
        <v>0</v>
      </c>
      <c r="T44" s="187">
        <f t="shared" si="54"/>
        <v>0</v>
      </c>
      <c r="U44" s="187">
        <f t="shared" si="55"/>
        <v>0</v>
      </c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>
        <f t="shared" si="58"/>
        <v>0</v>
      </c>
      <c r="AQ44" s="187">
        <f t="shared" si="59"/>
        <v>0</v>
      </c>
      <c r="AR44" s="187">
        <f t="shared" si="56"/>
        <v>0</v>
      </c>
      <c r="AS44" s="187">
        <f t="shared" si="56"/>
        <v>0</v>
      </c>
      <c r="AT44" s="187">
        <f t="shared" si="56"/>
        <v>0</v>
      </c>
      <c r="AU44" s="259">
        <f t="shared" si="60"/>
        <v>0</v>
      </c>
      <c r="AV44" s="259">
        <f t="shared" si="61"/>
        <v>0</v>
      </c>
      <c r="AW44" s="259">
        <f t="shared" si="57"/>
        <v>0</v>
      </c>
      <c r="AX44" s="259">
        <f t="shared" si="57"/>
        <v>0</v>
      </c>
    </row>
    <row r="45" spans="1:72" s="188" customFormat="1" ht="19.899999999999999" customHeight="1" x14ac:dyDescent="0.2">
      <c r="A45" s="337"/>
      <c r="B45" s="337"/>
      <c r="C45" s="333"/>
      <c r="D45" s="333"/>
      <c r="E45" s="333"/>
      <c r="F45" s="333"/>
      <c r="G45" s="333"/>
      <c r="H45" s="333"/>
      <c r="I45" s="333"/>
      <c r="J45" s="333"/>
      <c r="K45" s="333"/>
      <c r="L45" s="333"/>
      <c r="M45" s="184"/>
      <c r="N45" s="184"/>
      <c r="O45" s="185"/>
      <c r="P45" s="186"/>
      <c r="Q45" s="187">
        <f t="shared" si="51"/>
        <v>0</v>
      </c>
      <c r="R45" s="187">
        <f t="shared" si="52"/>
        <v>0</v>
      </c>
      <c r="S45" s="187">
        <f t="shared" si="53"/>
        <v>0</v>
      </c>
      <c r="T45" s="187">
        <f t="shared" si="54"/>
        <v>0</v>
      </c>
      <c r="U45" s="187">
        <f t="shared" si="55"/>
        <v>0</v>
      </c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>
        <f t="shared" si="58"/>
        <v>0</v>
      </c>
      <c r="AQ45" s="187">
        <f t="shared" si="59"/>
        <v>0</v>
      </c>
      <c r="AR45" s="187">
        <f t="shared" si="56"/>
        <v>0</v>
      </c>
      <c r="AS45" s="187">
        <f t="shared" si="56"/>
        <v>0</v>
      </c>
      <c r="AT45" s="187">
        <f t="shared" si="56"/>
        <v>0</v>
      </c>
      <c r="AU45" s="259">
        <f t="shared" si="60"/>
        <v>0</v>
      </c>
      <c r="AV45" s="259">
        <f t="shared" si="61"/>
        <v>0</v>
      </c>
      <c r="AW45" s="259">
        <f t="shared" si="57"/>
        <v>0</v>
      </c>
      <c r="AX45" s="259">
        <f t="shared" si="57"/>
        <v>0</v>
      </c>
    </row>
    <row r="46" spans="1:72" s="188" customFormat="1" ht="19.899999999999999" customHeight="1" x14ac:dyDescent="0.2">
      <c r="A46" s="337"/>
      <c r="B46" s="337"/>
      <c r="C46" s="333"/>
      <c r="D46" s="333"/>
      <c r="E46" s="333"/>
      <c r="F46" s="333"/>
      <c r="G46" s="333"/>
      <c r="H46" s="333"/>
      <c r="I46" s="333"/>
      <c r="J46" s="333"/>
      <c r="K46" s="333"/>
      <c r="L46" s="333"/>
      <c r="M46" s="184"/>
      <c r="N46" s="184"/>
      <c r="O46" s="185"/>
      <c r="P46" s="186"/>
      <c r="Q46" s="187">
        <f t="shared" si="51"/>
        <v>0</v>
      </c>
      <c r="R46" s="187">
        <f t="shared" si="52"/>
        <v>0</v>
      </c>
      <c r="S46" s="187">
        <f t="shared" si="53"/>
        <v>0</v>
      </c>
      <c r="T46" s="187">
        <f t="shared" si="54"/>
        <v>0</v>
      </c>
      <c r="U46" s="187">
        <f t="shared" si="55"/>
        <v>0</v>
      </c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>
        <f t="shared" si="58"/>
        <v>0</v>
      </c>
      <c r="AQ46" s="187">
        <f t="shared" si="59"/>
        <v>0</v>
      </c>
      <c r="AR46" s="187">
        <f t="shared" si="56"/>
        <v>0</v>
      </c>
      <c r="AS46" s="187">
        <f t="shared" si="56"/>
        <v>0</v>
      </c>
      <c r="AT46" s="187">
        <f t="shared" si="56"/>
        <v>0</v>
      </c>
      <c r="AU46" s="259">
        <f t="shared" si="60"/>
        <v>0</v>
      </c>
      <c r="AV46" s="259">
        <f t="shared" si="61"/>
        <v>0</v>
      </c>
      <c r="AW46" s="259">
        <f t="shared" si="57"/>
        <v>0</v>
      </c>
      <c r="AX46" s="259">
        <f t="shared" si="57"/>
        <v>0</v>
      </c>
    </row>
    <row r="47" spans="1:72" ht="26.25" customHeight="1" x14ac:dyDescent="0.2">
      <c r="A47" s="174"/>
      <c r="B47" s="174"/>
      <c r="C47" s="174"/>
      <c r="D47" s="174"/>
      <c r="E47" s="174"/>
      <c r="F47" s="174"/>
      <c r="G47" s="174"/>
      <c r="H47" s="174"/>
      <c r="I47" s="174"/>
      <c r="J47" s="174"/>
      <c r="K47" s="175"/>
      <c r="L47" s="176"/>
      <c r="M47" s="176"/>
      <c r="N47" s="176"/>
      <c r="O47" s="176"/>
      <c r="P47" s="177" t="s">
        <v>91</v>
      </c>
      <c r="Q47" s="178">
        <f>SUM(Q41:Q46)</f>
        <v>20000</v>
      </c>
      <c r="R47" s="178">
        <f t="shared" ref="R47:X47" si="62">SUM(R41:R46)</f>
        <v>20000</v>
      </c>
      <c r="S47" s="178">
        <f t="shared" si="62"/>
        <v>20000</v>
      </c>
      <c r="T47" s="178">
        <f t="shared" si="62"/>
        <v>20000</v>
      </c>
      <c r="U47" s="178">
        <f t="shared" si="62"/>
        <v>20000</v>
      </c>
      <c r="V47" s="178">
        <f>SUM(V41:V46)</f>
        <v>0</v>
      </c>
      <c r="W47" s="178">
        <f t="shared" si="62"/>
        <v>0</v>
      </c>
      <c r="X47" s="178">
        <f t="shared" si="62"/>
        <v>0</v>
      </c>
      <c r="Y47" s="178">
        <f t="shared" ref="Y47:AX47" si="63">SUM(Y41:Y46)</f>
        <v>0</v>
      </c>
      <c r="Z47" s="178">
        <f t="shared" si="63"/>
        <v>0</v>
      </c>
      <c r="AA47" s="178">
        <f t="shared" si="63"/>
        <v>0</v>
      </c>
      <c r="AB47" s="178">
        <f t="shared" si="63"/>
        <v>0</v>
      </c>
      <c r="AC47" s="178">
        <f t="shared" si="63"/>
        <v>0</v>
      </c>
      <c r="AD47" s="178">
        <f t="shared" si="63"/>
        <v>0</v>
      </c>
      <c r="AE47" s="178">
        <f t="shared" si="63"/>
        <v>0</v>
      </c>
      <c r="AF47" s="178">
        <f t="shared" si="63"/>
        <v>0</v>
      </c>
      <c r="AG47" s="178">
        <f t="shared" si="63"/>
        <v>0</v>
      </c>
      <c r="AH47" s="178">
        <f t="shared" si="63"/>
        <v>0</v>
      </c>
      <c r="AI47" s="178">
        <f t="shared" si="63"/>
        <v>0</v>
      </c>
      <c r="AJ47" s="178">
        <f t="shared" si="63"/>
        <v>0</v>
      </c>
      <c r="AK47" s="178">
        <f t="shared" si="63"/>
        <v>0</v>
      </c>
      <c r="AL47" s="178">
        <f t="shared" si="63"/>
        <v>0</v>
      </c>
      <c r="AM47" s="178">
        <f t="shared" si="63"/>
        <v>0</v>
      </c>
      <c r="AN47" s="178">
        <f t="shared" si="63"/>
        <v>0</v>
      </c>
      <c r="AO47" s="178">
        <f t="shared" si="63"/>
        <v>0</v>
      </c>
      <c r="AP47" s="178">
        <f t="shared" si="63"/>
        <v>0</v>
      </c>
      <c r="AQ47" s="178">
        <f t="shared" si="63"/>
        <v>0</v>
      </c>
      <c r="AR47" s="178">
        <f t="shared" si="63"/>
        <v>0</v>
      </c>
      <c r="AS47" s="178">
        <f t="shared" si="63"/>
        <v>0</v>
      </c>
      <c r="AT47" s="178">
        <f t="shared" si="63"/>
        <v>0</v>
      </c>
      <c r="AU47" s="256">
        <f t="shared" si="63"/>
        <v>0</v>
      </c>
      <c r="AV47" s="256">
        <f t="shared" si="63"/>
        <v>0</v>
      </c>
      <c r="AW47" s="256">
        <f t="shared" si="63"/>
        <v>0</v>
      </c>
      <c r="AX47" s="256">
        <f t="shared" si="63"/>
        <v>0</v>
      </c>
    </row>
    <row r="48" spans="1:72" x14ac:dyDescent="0.2">
      <c r="A48" s="174"/>
      <c r="B48" s="174"/>
      <c r="C48" s="174"/>
      <c r="D48" s="174"/>
      <c r="E48" s="174"/>
      <c r="F48" s="174"/>
      <c r="G48" s="174"/>
      <c r="H48" s="174"/>
      <c r="I48" s="174"/>
      <c r="J48" s="174"/>
      <c r="K48" s="175"/>
      <c r="L48" s="176"/>
      <c r="M48" s="176"/>
      <c r="N48" s="176"/>
      <c r="O48" s="176"/>
      <c r="P48" s="176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179"/>
      <c r="AT48" s="179"/>
      <c r="AU48" s="179"/>
      <c r="AV48" s="179"/>
      <c r="AW48" s="179"/>
      <c r="AX48" s="179"/>
    </row>
    <row r="49" spans="1:72" s="133" customFormat="1" ht="27" customHeight="1" x14ac:dyDescent="0.25">
      <c r="A49" s="140" t="s">
        <v>100</v>
      </c>
      <c r="B49" s="141"/>
      <c r="C49" s="142"/>
      <c r="D49" s="143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89">
        <f>Q47+Q37+Q23</f>
        <v>135269.23076923075</v>
      </c>
      <c r="R49" s="189">
        <f t="shared" ref="R49:AW49" si="64">R47+R37+R23</f>
        <v>135269.23076923075</v>
      </c>
      <c r="S49" s="189">
        <f t="shared" si="64"/>
        <v>135269.23076923075</v>
      </c>
      <c r="T49" s="189">
        <f t="shared" si="64"/>
        <v>135269.23076923075</v>
      </c>
      <c r="U49" s="189">
        <f t="shared" si="64"/>
        <v>135269.23076923075</v>
      </c>
      <c r="V49" s="189">
        <f t="shared" si="64"/>
        <v>35000</v>
      </c>
      <c r="W49" s="189">
        <f t="shared" si="64"/>
        <v>0</v>
      </c>
      <c r="X49" s="189">
        <f t="shared" si="64"/>
        <v>0</v>
      </c>
      <c r="Y49" s="189">
        <f t="shared" si="64"/>
        <v>0</v>
      </c>
      <c r="Z49" s="189">
        <f t="shared" si="64"/>
        <v>0</v>
      </c>
      <c r="AA49" s="189">
        <f t="shared" si="64"/>
        <v>35000</v>
      </c>
      <c r="AB49" s="189">
        <f t="shared" si="64"/>
        <v>0</v>
      </c>
      <c r="AC49" s="189">
        <f t="shared" si="64"/>
        <v>0</v>
      </c>
      <c r="AD49" s="189">
        <f t="shared" si="64"/>
        <v>0</v>
      </c>
      <c r="AE49" s="189">
        <f t="shared" si="64"/>
        <v>0</v>
      </c>
      <c r="AF49" s="189">
        <f t="shared" si="64"/>
        <v>35000</v>
      </c>
      <c r="AG49" s="189">
        <f t="shared" si="64"/>
        <v>0</v>
      </c>
      <c r="AH49" s="189">
        <f t="shared" si="64"/>
        <v>0</v>
      </c>
      <c r="AI49" s="189">
        <f t="shared" si="64"/>
        <v>0</v>
      </c>
      <c r="AJ49" s="189">
        <f t="shared" si="64"/>
        <v>0</v>
      </c>
      <c r="AK49" s="189">
        <f t="shared" si="64"/>
        <v>0</v>
      </c>
      <c r="AL49" s="189">
        <f t="shared" si="64"/>
        <v>0</v>
      </c>
      <c r="AM49" s="189">
        <f t="shared" si="64"/>
        <v>0</v>
      </c>
      <c r="AN49" s="189">
        <f t="shared" si="64"/>
        <v>0</v>
      </c>
      <c r="AO49" s="189">
        <f t="shared" si="64"/>
        <v>0</v>
      </c>
      <c r="AP49" s="189">
        <f t="shared" si="64"/>
        <v>105000</v>
      </c>
      <c r="AQ49" s="189">
        <f t="shared" si="64"/>
        <v>0</v>
      </c>
      <c r="AR49" s="189">
        <f t="shared" si="64"/>
        <v>0</v>
      </c>
      <c r="AS49" s="189">
        <f t="shared" si="64"/>
        <v>0</v>
      </c>
      <c r="AT49" s="189">
        <f t="shared" si="64"/>
        <v>0</v>
      </c>
      <c r="AU49" s="260">
        <f t="shared" si="64"/>
        <v>105000</v>
      </c>
      <c r="AV49" s="260">
        <f>AV47+AV37+AV23</f>
        <v>0</v>
      </c>
      <c r="AW49" s="260">
        <f t="shared" si="64"/>
        <v>0</v>
      </c>
      <c r="AX49" s="260">
        <f>AX47+AX37+AX23</f>
        <v>0</v>
      </c>
      <c r="AY49" s="134"/>
      <c r="AZ49" s="134"/>
      <c r="BA49" s="134"/>
      <c r="BB49" s="134"/>
      <c r="BC49" s="134"/>
      <c r="BD49" s="134"/>
      <c r="BE49" s="134"/>
      <c r="BF49" s="134"/>
      <c r="BG49" s="134"/>
      <c r="BH49" s="130"/>
      <c r="BI49" s="131"/>
      <c r="BJ49" s="132"/>
      <c r="BK49" s="132"/>
      <c r="BL49" s="132"/>
      <c r="BM49" s="132"/>
      <c r="BN49" s="132"/>
      <c r="BO49" s="132"/>
      <c r="BP49" s="132"/>
      <c r="BQ49" s="132"/>
      <c r="BR49" s="132"/>
      <c r="BS49" s="132"/>
      <c r="BT49" s="132"/>
    </row>
    <row r="50" spans="1:72" x14ac:dyDescent="0.2">
      <c r="A50" s="174"/>
      <c r="B50" s="174"/>
      <c r="C50" s="174"/>
      <c r="D50" s="174"/>
      <c r="E50" s="174"/>
      <c r="F50" s="174"/>
      <c r="G50" s="174"/>
      <c r="H50" s="174"/>
      <c r="I50" s="174"/>
      <c r="J50" s="174"/>
      <c r="K50" s="175"/>
      <c r="L50" s="176"/>
      <c r="M50" s="176"/>
      <c r="N50" s="176"/>
      <c r="O50" s="176"/>
      <c r="P50" s="176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79"/>
      <c r="AT50" s="179"/>
      <c r="AU50" s="179"/>
      <c r="AV50" s="179"/>
      <c r="AW50" s="179"/>
      <c r="AX50" s="179"/>
    </row>
    <row r="51" spans="1:72" x14ac:dyDescent="0.2">
      <c r="A51" s="174"/>
      <c r="B51" s="174"/>
      <c r="C51" s="174"/>
      <c r="D51" s="174"/>
      <c r="E51" s="174"/>
      <c r="F51" s="174"/>
      <c r="G51" s="174"/>
      <c r="H51" s="174"/>
      <c r="I51" s="174"/>
      <c r="J51" s="174"/>
      <c r="K51" s="175"/>
      <c r="L51" s="176"/>
      <c r="M51" s="176"/>
      <c r="N51" s="176"/>
      <c r="O51" s="176"/>
      <c r="P51" s="176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  <c r="AG51" s="179"/>
      <c r="AH51" s="179"/>
      <c r="AI51" s="179"/>
      <c r="AJ51" s="179"/>
      <c r="AK51" s="179"/>
      <c r="AL51" s="179"/>
      <c r="AM51" s="179"/>
      <c r="AN51" s="179"/>
      <c r="AO51" s="179"/>
      <c r="AP51" s="179"/>
      <c r="AQ51" s="179"/>
      <c r="AR51" s="179"/>
      <c r="AS51" s="179"/>
      <c r="AT51" s="179"/>
      <c r="AU51" s="179"/>
      <c r="AV51" s="179"/>
      <c r="AW51" s="179"/>
      <c r="AX51" s="179"/>
    </row>
    <row r="52" spans="1:72" x14ac:dyDescent="0.2">
      <c r="A52" s="174"/>
      <c r="B52" s="174"/>
      <c r="C52" s="174"/>
      <c r="D52" s="174"/>
      <c r="E52" s="174"/>
      <c r="F52" s="174"/>
      <c r="G52" s="174"/>
      <c r="H52" s="174"/>
      <c r="I52" s="174"/>
      <c r="J52" s="174"/>
      <c r="K52" s="175"/>
      <c r="L52" s="176"/>
      <c r="M52" s="176"/>
      <c r="N52" s="176"/>
      <c r="O52" s="176"/>
      <c r="P52" s="176"/>
      <c r="Q52" s="179"/>
      <c r="R52" s="179"/>
      <c r="S52" s="179"/>
      <c r="T52" s="179"/>
      <c r="U52" s="179"/>
      <c r="V52" s="179"/>
      <c r="W52" s="179"/>
      <c r="X52" s="179"/>
      <c r="Y52" s="179"/>
      <c r="Z52" s="179"/>
      <c r="AA52" s="179"/>
      <c r="AB52" s="179"/>
      <c r="AC52" s="179"/>
      <c r="AD52" s="179"/>
      <c r="AE52" s="179"/>
      <c r="AF52" s="179"/>
      <c r="AG52" s="179"/>
      <c r="AH52" s="179"/>
      <c r="AI52" s="179"/>
      <c r="AJ52" s="179"/>
      <c r="AK52" s="179"/>
      <c r="AL52" s="179"/>
      <c r="AM52" s="179"/>
      <c r="AN52" s="179"/>
      <c r="AO52" s="179"/>
      <c r="AP52" s="179"/>
      <c r="AQ52" s="179"/>
      <c r="AR52" s="179"/>
      <c r="AS52" s="179"/>
      <c r="AT52" s="179"/>
      <c r="AU52" s="179"/>
      <c r="AV52" s="179"/>
      <c r="AW52" s="179"/>
      <c r="AX52" s="179"/>
    </row>
    <row r="53" spans="1:72" x14ac:dyDescent="0.2">
      <c r="A53" s="176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</row>
    <row r="54" spans="1:72" x14ac:dyDescent="0.2">
      <c r="A54" s="190"/>
      <c r="B54" s="176" t="s">
        <v>101</v>
      </c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</row>
    <row r="55" spans="1:72" x14ac:dyDescent="0.2">
      <c r="A55" s="176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</row>
    <row r="118" ht="4.5" customHeight="1" x14ac:dyDescent="0.2"/>
  </sheetData>
  <sheetProtection formatRows="0" insertRows="0"/>
  <mergeCells count="27">
    <mergeCell ref="C7:J7"/>
    <mergeCell ref="A4:A6"/>
    <mergeCell ref="C4:J4"/>
    <mergeCell ref="C5:J5"/>
    <mergeCell ref="C6:J6"/>
    <mergeCell ref="A25:AX25"/>
    <mergeCell ref="A11:AX11"/>
    <mergeCell ref="A46:B46"/>
    <mergeCell ref="C46:G46"/>
    <mergeCell ref="H46:L46"/>
    <mergeCell ref="A44:B44"/>
    <mergeCell ref="C44:G44"/>
    <mergeCell ref="H44:L44"/>
    <mergeCell ref="A45:B45"/>
    <mergeCell ref="C45:G45"/>
    <mergeCell ref="H45:L45"/>
    <mergeCell ref="A42:B42"/>
    <mergeCell ref="C42:G42"/>
    <mergeCell ref="H42:L42"/>
    <mergeCell ref="A43:B43"/>
    <mergeCell ref="C43:G43"/>
    <mergeCell ref="H43:L43"/>
    <mergeCell ref="C40:G40"/>
    <mergeCell ref="H40:L40"/>
    <mergeCell ref="A41:B41"/>
    <mergeCell ref="C41:G41"/>
    <mergeCell ref="H41:L41"/>
  </mergeCells>
  <dataValidations count="1">
    <dataValidation type="list" allowBlank="1" showInputMessage="1" showErrorMessage="1" sqref="C4:J4" xr:uid="{00000000-0002-0000-0200-000000000000}">
      <formula1>$DE$1:$DE$3</formula1>
    </dataValidation>
  </dataValidations>
  <pageMargins left="0.70866141732283472" right="0.70866141732283472" top="0.78740157480314965" bottom="0.78740157480314965" header="0.31496062992125984" footer="0.31496062992125984"/>
  <pageSetup paperSize="9" scale="45" fitToWidth="2" fitToHeight="2" orientation="landscape" r:id="rId1"/>
  <headerFooter>
    <oddFooter>&amp;LVordruck Stand 12/2021&amp;R&amp;P/ &amp;N</oddFooter>
  </headerFooter>
  <customProperties>
    <customPr name="layoutContexts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Pauschalenarten</vt:lpstr>
      <vt:lpstr>Anlage E - KFPL</vt:lpstr>
      <vt:lpstr>Anlage F - Kalkulation Dir. PK</vt:lpstr>
      <vt:lpstr>'Anlage E - KFPL'!Druckbereich</vt:lpstr>
      <vt:lpstr>'Anlage F - Kalkulation Dir. PK'!Druckbereich</vt:lpstr>
      <vt:lpstr>Pauschalenarten!Druckbereich</vt:lpstr>
    </vt:vector>
  </TitlesOfParts>
  <Company>SenKultEuropa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Reichel, Kathleen</dc:creator>
  <cp:lastModifiedBy>Reichel-Stradins, Kathleen</cp:lastModifiedBy>
  <cp:lastPrinted>2022-07-28T07:52:23Z</cp:lastPrinted>
  <dcterms:created xsi:type="dcterms:W3CDTF">2021-11-02T06:20:55Z</dcterms:created>
  <dcterms:modified xsi:type="dcterms:W3CDTF">2026-06-15T12:19:48Z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2021-11-02T13:04:19Z</vt:filetime>
  </property>
</Properties>
</file>