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ZS_I\I2\"/>
    </mc:Choice>
  </mc:AlternateContent>
  <xr:revisionPtr revIDLastSave="0" documentId="13_ncr:1_{FE300405-FA3E-4319-8087-F86CCD1991E1}" xr6:coauthVersionLast="47" xr6:coauthVersionMax="47" xr10:uidLastSave="{00000000-0000-0000-0000-000000000000}"/>
  <bookViews>
    <workbookView xWindow="25080" yWindow="-120" windowWidth="25440" windowHeight="15990" xr2:uid="{00000000-000D-0000-FFFF-FFFF00000000}"/>
  </bookViews>
  <sheets>
    <sheet name="Deckblatt" sheetId="1" r:id="rId1"/>
    <sheet name="Grunddaten" sheetId="2" r:id="rId2"/>
    <sheet name="Speicher" sheetId="3" state="hidden" r:id="rId3"/>
    <sheet name="Kalkulation" sheetId="4" r:id="rId4"/>
    <sheet name="A1_Personalliste" sheetId="5" r:id="rId5"/>
    <sheet name="A2_fachliche Leitung" sheetId="6" r:id="rId6"/>
    <sheet name="A3_Sach-und sonstige Kosten " sheetId="7" r:id="rId7"/>
    <sheet name="Jahresarbeitszeit" sheetId="8" r:id="rId8"/>
    <sheet name="Gegenprobe" sheetId="9" r:id="rId9"/>
  </sheets>
  <externalReferences>
    <externalReference r:id="rId10"/>
    <externalReference r:id="rId11"/>
  </externalReferences>
  <definedNames>
    <definedName name="M_Funktionen">[1]Grunddaten!$O$6:$O$12</definedName>
    <definedName name="N_RegelWAZ">[2]Grunddaten!$D$14</definedName>
    <definedName name="N_Wochen">[2]Grunddaten!$M$15</definedName>
    <definedName name="ö">[1]Grunddaten!$D$14</definedName>
    <definedName name="WAZ" localSheetId="0">#REF!</definedName>
    <definedName name="WAZ">#REF!</definedName>
  </definedNames>
  <calcPr calcId="191029"/>
  <customWorkbookViews>
    <customWorkbookView name="Benjamin Perels - Persönliche Ansicht" guid="{C4A3270B-EDD1-4802-A7D4-FDA0B7E8041B}" mergeInterval="0" personalView="1" maximized="1" xWindow="2391" yWindow="-9" windowWidth="2418" windowHeight="130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6" l="1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C23" i="6"/>
  <c r="B11" i="8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M8" i="5"/>
  <c r="Q8" i="5" s="1"/>
  <c r="M9" i="5"/>
  <c r="T9" i="5" s="1"/>
  <c r="R9" i="5"/>
  <c r="S9" i="5"/>
  <c r="M10" i="5"/>
  <c r="T10" i="5" s="1"/>
  <c r="M11" i="5"/>
  <c r="T11" i="5" s="1"/>
  <c r="Q11" i="5"/>
  <c r="M12" i="5"/>
  <c r="R12" i="5" s="1"/>
  <c r="M13" i="5"/>
  <c r="T13" i="5" s="1"/>
  <c r="M14" i="5"/>
  <c r="R14" i="5" s="1"/>
  <c r="Q14" i="5"/>
  <c r="M15" i="5"/>
  <c r="Q15" i="5" s="1"/>
  <c r="M16" i="5"/>
  <c r="T16" i="5" s="1"/>
  <c r="Q16" i="5"/>
  <c r="R16" i="5"/>
  <c r="M17" i="5"/>
  <c r="R17" i="5" s="1"/>
  <c r="M18" i="5"/>
  <c r="Q18" i="5" s="1"/>
  <c r="M19" i="5"/>
  <c r="Q19" i="5" s="1"/>
  <c r="S19" i="5"/>
  <c r="M20" i="5"/>
  <c r="Q20" i="5" s="1"/>
  <c r="M21" i="5"/>
  <c r="M22" i="5"/>
  <c r="T22" i="5" s="1"/>
  <c r="M23" i="5"/>
  <c r="R23" i="5" s="1"/>
  <c r="Q23" i="5"/>
  <c r="M24" i="5"/>
  <c r="Q24" i="5" s="1"/>
  <c r="M25" i="5"/>
  <c r="T25" i="5" s="1"/>
  <c r="M26" i="5"/>
  <c r="S26" i="5" s="1"/>
  <c r="M27" i="5"/>
  <c r="M28" i="5"/>
  <c r="T28" i="5" s="1"/>
  <c r="M29" i="5"/>
  <c r="R29" i="5" s="1"/>
  <c r="Q29" i="5"/>
  <c r="M30" i="5"/>
  <c r="Q30" i="5" s="1"/>
  <c r="S30" i="5"/>
  <c r="T30" i="5"/>
  <c r="M31" i="5"/>
  <c r="S31" i="5" s="1"/>
  <c r="M32" i="5"/>
  <c r="Q32" i="5" s="1"/>
  <c r="M33" i="5"/>
  <c r="T33" i="5" s="1"/>
  <c r="M34" i="5"/>
  <c r="T34" i="5" s="1"/>
  <c r="M35" i="5"/>
  <c r="T35" i="5" s="1"/>
  <c r="Q35" i="5"/>
  <c r="M36" i="5"/>
  <c r="R36" i="5" s="1"/>
  <c r="M37" i="5"/>
  <c r="T37" i="5" s="1"/>
  <c r="M38" i="5"/>
  <c r="S38" i="5" s="1"/>
  <c r="Q38" i="5"/>
  <c r="M39" i="5"/>
  <c r="R39" i="5" s="1"/>
  <c r="Q39" i="5"/>
  <c r="M40" i="5"/>
  <c r="T40" i="5" s="1"/>
  <c r="R40" i="5"/>
  <c r="S40" i="5"/>
  <c r="M41" i="5"/>
  <c r="R41" i="5" s="1"/>
  <c r="M42" i="5"/>
  <c r="S42" i="5"/>
  <c r="M43" i="5"/>
  <c r="M44" i="5"/>
  <c r="Q44" i="5" s="1"/>
  <c r="M45" i="5"/>
  <c r="T45" i="5" s="1"/>
  <c r="M46" i="5"/>
  <c r="Q46" i="5" s="1"/>
  <c r="M47" i="5"/>
  <c r="Q47" i="5"/>
  <c r="T47" i="5"/>
  <c r="M48" i="5"/>
  <c r="Q48" i="5" s="1"/>
  <c r="R48" i="5"/>
  <c r="M49" i="5"/>
  <c r="T49" i="5"/>
  <c r="M50" i="5"/>
  <c r="S50" i="5" s="1"/>
  <c r="M51" i="5"/>
  <c r="Q51" i="5" s="1"/>
  <c r="M52" i="5"/>
  <c r="R52" i="5" s="1"/>
  <c r="M53" i="5"/>
  <c r="Q53" i="5"/>
  <c r="R53" i="5"/>
  <c r="S53" i="5"/>
  <c r="T53" i="5"/>
  <c r="M54" i="5"/>
  <c r="S54" i="5" s="1"/>
  <c r="M55" i="5"/>
  <c r="R55" i="5" s="1"/>
  <c r="M56" i="5"/>
  <c r="Q56" i="5" s="1"/>
  <c r="M57" i="5"/>
  <c r="T57" i="5" s="1"/>
  <c r="Q57" i="5"/>
  <c r="M58" i="5"/>
  <c r="M59" i="5"/>
  <c r="T59" i="5" s="1"/>
  <c r="Q59" i="5"/>
  <c r="R59" i="5"/>
  <c r="M60" i="5"/>
  <c r="Q60" i="5" s="1"/>
  <c r="M61" i="5"/>
  <c r="T61" i="5" s="1"/>
  <c r="M62" i="5"/>
  <c r="S62" i="5" s="1"/>
  <c r="Q62" i="5"/>
  <c r="M63" i="5"/>
  <c r="Q63" i="5" s="1"/>
  <c r="M64" i="5"/>
  <c r="Q64" i="5" s="1"/>
  <c r="M65" i="5"/>
  <c r="T65" i="5" s="1"/>
  <c r="S65" i="5"/>
  <c r="M66" i="5"/>
  <c r="Q66" i="5" s="1"/>
  <c r="S66" i="5"/>
  <c r="T66" i="5"/>
  <c r="M67" i="5"/>
  <c r="R67" i="5" s="1"/>
  <c r="M68" i="5"/>
  <c r="Q68" i="5"/>
  <c r="M69" i="5"/>
  <c r="M70" i="5"/>
  <c r="T70" i="5" s="1"/>
  <c r="M71" i="5"/>
  <c r="T71" i="5" s="1"/>
  <c r="M72" i="5"/>
  <c r="Q72" i="5" s="1"/>
  <c r="M73" i="5"/>
  <c r="T73" i="5" s="1"/>
  <c r="M74" i="5"/>
  <c r="S74" i="5" s="1"/>
  <c r="Q74" i="5"/>
  <c r="M75" i="5"/>
  <c r="Q75" i="5" s="1"/>
  <c r="M76" i="5"/>
  <c r="Q76" i="5" s="1"/>
  <c r="T76" i="5"/>
  <c r="M77" i="5"/>
  <c r="T77" i="5" s="1"/>
  <c r="Q77" i="5"/>
  <c r="M78" i="5"/>
  <c r="Q78" i="5" s="1"/>
  <c r="R78" i="5"/>
  <c r="S78" i="5"/>
  <c r="M79" i="5"/>
  <c r="R79" i="5" s="1"/>
  <c r="M80" i="5"/>
  <c r="Q80" i="5" s="1"/>
  <c r="M81" i="5"/>
  <c r="Q81" i="5" s="1"/>
  <c r="M82" i="5"/>
  <c r="T82" i="5" s="1"/>
  <c r="Q82" i="5"/>
  <c r="R82" i="5"/>
  <c r="M83" i="5"/>
  <c r="T83" i="5" s="1"/>
  <c r="M84" i="5"/>
  <c r="R84" i="5" s="1"/>
  <c r="M85" i="5"/>
  <c r="T85" i="5" s="1"/>
  <c r="M86" i="5"/>
  <c r="S86" i="5" s="1"/>
  <c r="M87" i="5"/>
  <c r="R87" i="5" s="1"/>
  <c r="Q87" i="5"/>
  <c r="M88" i="5"/>
  <c r="R88" i="5" s="1"/>
  <c r="Q88" i="5"/>
  <c r="M89" i="5"/>
  <c r="R89" i="5" s="1"/>
  <c r="M90" i="5"/>
  <c r="Q90" i="5" s="1"/>
  <c r="R90" i="5"/>
  <c r="M91" i="5"/>
  <c r="T91" i="5" s="1"/>
  <c r="M92" i="5"/>
  <c r="Q92" i="5" s="1"/>
  <c r="M93" i="5"/>
  <c r="T93" i="5" s="1"/>
  <c r="M94" i="5"/>
  <c r="M95" i="5"/>
  <c r="Q95" i="5" s="1"/>
  <c r="T95" i="5"/>
  <c r="M96" i="5"/>
  <c r="Q96" i="5" s="1"/>
  <c r="M97" i="5"/>
  <c r="T97" i="5" s="1"/>
  <c r="M98" i="5"/>
  <c r="S98" i="5" s="1"/>
  <c r="M99" i="5"/>
  <c r="Q99" i="5" s="1"/>
  <c r="R99" i="5"/>
  <c r="M100" i="5"/>
  <c r="Q100" i="5" s="1"/>
  <c r="M101" i="5"/>
  <c r="T101" i="5" s="1"/>
  <c r="M102" i="5"/>
  <c r="Q102" i="5" s="1"/>
  <c r="T102" i="5"/>
  <c r="M103" i="5"/>
  <c r="M104" i="5"/>
  <c r="Q104" i="5" s="1"/>
  <c r="M105" i="5"/>
  <c r="T105" i="5" s="1"/>
  <c r="M106" i="5"/>
  <c r="R106" i="5" s="1"/>
  <c r="M107" i="5"/>
  <c r="R107" i="5" s="1"/>
  <c r="M108" i="5"/>
  <c r="Q108" i="5" s="1"/>
  <c r="M109" i="5"/>
  <c r="S109" i="5" s="1"/>
  <c r="M110" i="5"/>
  <c r="Q110" i="5" s="1"/>
  <c r="M111" i="5"/>
  <c r="Q111" i="5" s="1"/>
  <c r="M112" i="5"/>
  <c r="T112" i="5" s="1"/>
  <c r="M113" i="5"/>
  <c r="Q113" i="5" s="1"/>
  <c r="M114" i="5"/>
  <c r="T114" i="5" s="1"/>
  <c r="M115" i="5"/>
  <c r="Q115" i="5" s="1"/>
  <c r="M116" i="5"/>
  <c r="Q116" i="5" s="1"/>
  <c r="M117" i="5"/>
  <c r="T117" i="5" s="1"/>
  <c r="M118" i="5"/>
  <c r="Q118" i="5" s="1"/>
  <c r="R118" i="5"/>
  <c r="M119" i="5"/>
  <c r="Q119" i="5" s="1"/>
  <c r="M120" i="5"/>
  <c r="Q120" i="5" s="1"/>
  <c r="M121" i="5"/>
  <c r="S121" i="5" s="1"/>
  <c r="M122" i="5"/>
  <c r="S122" i="5" s="1"/>
  <c r="M123" i="5"/>
  <c r="R123" i="5" s="1"/>
  <c r="M124" i="5"/>
  <c r="T124" i="5" s="1"/>
  <c r="M125" i="5"/>
  <c r="S125" i="5" s="1"/>
  <c r="M126" i="5"/>
  <c r="Q126" i="5" s="1"/>
  <c r="S126" i="5"/>
  <c r="M127" i="5"/>
  <c r="Q127" i="5" s="1"/>
  <c r="M128" i="5"/>
  <c r="M129" i="5"/>
  <c r="T129" i="5" s="1"/>
  <c r="M130" i="5"/>
  <c r="Q130" i="5" s="1"/>
  <c r="M131" i="5"/>
  <c r="T131" i="5" s="1"/>
  <c r="M132" i="5"/>
  <c r="Q132" i="5" s="1"/>
  <c r="M133" i="5"/>
  <c r="R133" i="5" s="1"/>
  <c r="M134" i="5"/>
  <c r="S134" i="5" s="1"/>
  <c r="M135" i="5"/>
  <c r="T135" i="5" s="1"/>
  <c r="M136" i="5"/>
  <c r="Q136" i="5" s="1"/>
  <c r="M137" i="5"/>
  <c r="S137" i="5" s="1"/>
  <c r="Q137" i="5"/>
  <c r="M138" i="5"/>
  <c r="R138" i="5"/>
  <c r="M139" i="5"/>
  <c r="Q139" i="5" s="1"/>
  <c r="M140" i="5"/>
  <c r="S140" i="5" s="1"/>
  <c r="M141" i="5"/>
  <c r="M142" i="5"/>
  <c r="T142" i="5" s="1"/>
  <c r="S142" i="5"/>
  <c r="M143" i="5"/>
  <c r="Q143" i="5" s="1"/>
  <c r="M144" i="5"/>
  <c r="S144" i="5" s="1"/>
  <c r="M145" i="5"/>
  <c r="R145" i="5" s="1"/>
  <c r="M146" i="5"/>
  <c r="M147" i="5"/>
  <c r="T147" i="5" s="1"/>
  <c r="M148" i="5"/>
  <c r="Q148" i="5" s="1"/>
  <c r="M149" i="5"/>
  <c r="R149" i="5" s="1"/>
  <c r="M150" i="5"/>
  <c r="Q150" i="5" s="1"/>
  <c r="M151" i="5"/>
  <c r="Q151" i="5" s="1"/>
  <c r="M152" i="5"/>
  <c r="S152" i="5" s="1"/>
  <c r="M153" i="5"/>
  <c r="R153" i="5" s="1"/>
  <c r="M154" i="5"/>
  <c r="Q154" i="5" s="1"/>
  <c r="M155" i="5"/>
  <c r="S155" i="5" s="1"/>
  <c r="M156" i="5"/>
  <c r="R156" i="5" s="1"/>
  <c r="M157" i="5"/>
  <c r="R157" i="5" s="1"/>
  <c r="M158" i="5"/>
  <c r="T158" i="5" s="1"/>
  <c r="M159" i="5"/>
  <c r="M160" i="5"/>
  <c r="S160" i="5" s="1"/>
  <c r="M161" i="5"/>
  <c r="Q161" i="5" s="1"/>
  <c r="M162" i="5"/>
  <c r="Q162" i="5" s="1"/>
  <c r="M163" i="5"/>
  <c r="S163" i="5" s="1"/>
  <c r="M164" i="5"/>
  <c r="Q164" i="5" s="1"/>
  <c r="M165" i="5"/>
  <c r="T165" i="5" s="1"/>
  <c r="M166" i="5"/>
  <c r="S166" i="5" s="1"/>
  <c r="M167" i="5"/>
  <c r="Q167" i="5" s="1"/>
  <c r="M168" i="5"/>
  <c r="S168" i="5" s="1"/>
  <c r="M169" i="5"/>
  <c r="Q169" i="5"/>
  <c r="M170" i="5"/>
  <c r="S170" i="5" s="1"/>
  <c r="M171" i="5"/>
  <c r="T171" i="5" s="1"/>
  <c r="M172" i="5"/>
  <c r="T172" i="5" s="1"/>
  <c r="M173" i="5"/>
  <c r="R173" i="5" s="1"/>
  <c r="M174" i="5"/>
  <c r="M175" i="5"/>
  <c r="M176" i="5"/>
  <c r="S176" i="5" s="1"/>
  <c r="Q176" i="5"/>
  <c r="R176" i="5"/>
  <c r="M177" i="5"/>
  <c r="M178" i="5"/>
  <c r="Q178" i="5" s="1"/>
  <c r="M179" i="5"/>
  <c r="R179" i="5" s="1"/>
  <c r="M180" i="5"/>
  <c r="Q180" i="5" s="1"/>
  <c r="M181" i="5"/>
  <c r="M182" i="5"/>
  <c r="Q182" i="5" s="1"/>
  <c r="M183" i="5"/>
  <c r="T183" i="5" s="1"/>
  <c r="M184" i="5"/>
  <c r="T184" i="5" s="1"/>
  <c r="M185" i="5"/>
  <c r="S185" i="5" s="1"/>
  <c r="M186" i="5"/>
  <c r="Q186" i="5" s="1"/>
  <c r="M187" i="5"/>
  <c r="R187" i="5" s="1"/>
  <c r="M188" i="5"/>
  <c r="S188" i="5" s="1"/>
  <c r="M189" i="5"/>
  <c r="M190" i="5"/>
  <c r="T190" i="5" s="1"/>
  <c r="M191" i="5"/>
  <c r="R191" i="5" s="1"/>
  <c r="M192" i="5"/>
  <c r="Q192" i="5" s="1"/>
  <c r="M193" i="5"/>
  <c r="Q193" i="5" s="1"/>
  <c r="M194" i="5"/>
  <c r="R194" i="5" s="1"/>
  <c r="M195" i="5"/>
  <c r="M196" i="5"/>
  <c r="Q196" i="5" s="1"/>
  <c r="M197" i="5"/>
  <c r="T197" i="5" s="1"/>
  <c r="M198" i="5"/>
  <c r="R198" i="5" s="1"/>
  <c r="M199" i="5"/>
  <c r="Q199" i="5" s="1"/>
  <c r="R199" i="5"/>
  <c r="M200" i="5"/>
  <c r="Q200" i="5" s="1"/>
  <c r="M201" i="5"/>
  <c r="Q201" i="5" s="1"/>
  <c r="M202" i="5"/>
  <c r="Q202" i="5" s="1"/>
  <c r="M203" i="5"/>
  <c r="T203" i="5" s="1"/>
  <c r="M204" i="5"/>
  <c r="R204" i="5" s="1"/>
  <c r="M205" i="5"/>
  <c r="Q205" i="5" s="1"/>
  <c r="M206" i="5"/>
  <c r="R206" i="5" s="1"/>
  <c r="M207" i="5"/>
  <c r="T207" i="5" s="1"/>
  <c r="M208" i="5"/>
  <c r="T208" i="5" s="1"/>
  <c r="M209" i="5"/>
  <c r="Q209" i="5" s="1"/>
  <c r="M210" i="5"/>
  <c r="R210" i="5" s="1"/>
  <c r="M211" i="5"/>
  <c r="Q211" i="5" s="1"/>
  <c r="M212" i="5"/>
  <c r="Q212" i="5" s="1"/>
  <c r="M213" i="5"/>
  <c r="Q213" i="5" s="1"/>
  <c r="M214" i="5"/>
  <c r="Q214" i="5" s="1"/>
  <c r="M215" i="5"/>
  <c r="Q215" i="5" s="1"/>
  <c r="M216" i="5"/>
  <c r="Q216" i="5" s="1"/>
  <c r="M217" i="5"/>
  <c r="R217" i="5" s="1"/>
  <c r="M218" i="5"/>
  <c r="Q218" i="5" s="1"/>
  <c r="M219" i="5"/>
  <c r="T219" i="5" s="1"/>
  <c r="M220" i="5"/>
  <c r="Q220" i="5" s="1"/>
  <c r="M221" i="5"/>
  <c r="R221" i="5" s="1"/>
  <c r="Q221" i="5"/>
  <c r="M222" i="5"/>
  <c r="Q222" i="5" s="1"/>
  <c r="M223" i="5"/>
  <c r="Q223" i="5" s="1"/>
  <c r="M224" i="5"/>
  <c r="S224" i="5" s="1"/>
  <c r="M225" i="5"/>
  <c r="S225" i="5" s="1"/>
  <c r="M226" i="5"/>
  <c r="T226" i="5" s="1"/>
  <c r="M227" i="5"/>
  <c r="T227" i="5" s="1"/>
  <c r="R227" i="5"/>
  <c r="S227" i="5"/>
  <c r="M228" i="5"/>
  <c r="R228" i="5" s="1"/>
  <c r="M229" i="5"/>
  <c r="R229" i="5" s="1"/>
  <c r="M230" i="5"/>
  <c r="Q230" i="5" s="1"/>
  <c r="M231" i="5"/>
  <c r="M232" i="5"/>
  <c r="R232" i="5" s="1"/>
  <c r="M233" i="5"/>
  <c r="T233" i="5" s="1"/>
  <c r="M234" i="5"/>
  <c r="Q234" i="5" s="1"/>
  <c r="M235" i="5"/>
  <c r="R235" i="5" s="1"/>
  <c r="M236" i="5"/>
  <c r="Q236" i="5" s="1"/>
  <c r="M237" i="5"/>
  <c r="Q237" i="5" s="1"/>
  <c r="M238" i="5"/>
  <c r="R238" i="5" s="1"/>
  <c r="M239" i="5"/>
  <c r="T239" i="5" s="1"/>
  <c r="M240" i="5"/>
  <c r="T240" i="5" s="1"/>
  <c r="M241" i="5"/>
  <c r="Q241" i="5" s="1"/>
  <c r="M242" i="5"/>
  <c r="R242" i="5" s="1"/>
  <c r="M243" i="5"/>
  <c r="T243" i="5" s="1"/>
  <c r="M244" i="5"/>
  <c r="T244" i="5" s="1"/>
  <c r="M245" i="5"/>
  <c r="S245" i="5" s="1"/>
  <c r="M246" i="5"/>
  <c r="R246" i="5" s="1"/>
  <c r="M247" i="5"/>
  <c r="Q247" i="5" s="1"/>
  <c r="M248" i="5"/>
  <c r="S248" i="5" s="1"/>
  <c r="Q248" i="5"/>
  <c r="M249" i="5"/>
  <c r="Q249" i="5"/>
  <c r="M250" i="5"/>
  <c r="R250" i="5" s="1"/>
  <c r="M251" i="5"/>
  <c r="S251" i="5" s="1"/>
  <c r="M252" i="5"/>
  <c r="Q252" i="5" s="1"/>
  <c r="M253" i="5"/>
  <c r="R253" i="5" s="1"/>
  <c r="M254" i="5"/>
  <c r="Q254" i="5"/>
  <c r="M255" i="5"/>
  <c r="T255" i="5" s="1"/>
  <c r="M256" i="5"/>
  <c r="T256" i="5" s="1"/>
  <c r="S256" i="5"/>
  <c r="M257" i="5"/>
  <c r="S257" i="5" s="1"/>
  <c r="M258" i="5"/>
  <c r="Q258" i="5" s="1"/>
  <c r="M259" i="5"/>
  <c r="Q259" i="5" s="1"/>
  <c r="M260" i="5"/>
  <c r="S260" i="5" s="1"/>
  <c r="M261" i="5"/>
  <c r="Q261" i="5" s="1"/>
  <c r="M262" i="5"/>
  <c r="T262" i="5" s="1"/>
  <c r="M263" i="5"/>
  <c r="R263" i="5" s="1"/>
  <c r="Q263" i="5"/>
  <c r="M264" i="5"/>
  <c r="R264" i="5" s="1"/>
  <c r="M265" i="5"/>
  <c r="Q265" i="5" s="1"/>
  <c r="M266" i="5"/>
  <c r="T266" i="5" s="1"/>
  <c r="Q266" i="5"/>
  <c r="M267" i="5"/>
  <c r="S267" i="5" s="1"/>
  <c r="M268" i="5"/>
  <c r="Q268" i="5" s="1"/>
  <c r="M269" i="5"/>
  <c r="Q269" i="5" s="1"/>
  <c r="M270" i="5"/>
  <c r="Q270" i="5" s="1"/>
  <c r="M271" i="5"/>
  <c r="T271" i="5" s="1"/>
  <c r="M272" i="5"/>
  <c r="S272" i="5" s="1"/>
  <c r="M273" i="5"/>
  <c r="T273" i="5" s="1"/>
  <c r="M274" i="5"/>
  <c r="T274" i="5" s="1"/>
  <c r="M275" i="5"/>
  <c r="M276" i="5"/>
  <c r="Q276" i="5" s="1"/>
  <c r="M277" i="5"/>
  <c r="T277" i="5" s="1"/>
  <c r="Q277" i="5"/>
  <c r="M278" i="5"/>
  <c r="Q278" i="5" s="1"/>
  <c r="M279" i="5"/>
  <c r="T279" i="5" s="1"/>
  <c r="M280" i="5"/>
  <c r="S280" i="5" s="1"/>
  <c r="M281" i="5"/>
  <c r="Q281" i="5" s="1"/>
  <c r="M282" i="5"/>
  <c r="R282" i="5" s="1"/>
  <c r="M283" i="5"/>
  <c r="M284" i="5"/>
  <c r="Q284" i="5" s="1"/>
  <c r="M285" i="5"/>
  <c r="Q285" i="5" s="1"/>
  <c r="M286" i="5"/>
  <c r="S286" i="5" s="1"/>
  <c r="M287" i="5"/>
  <c r="T287" i="5" s="1"/>
  <c r="Q287" i="5"/>
  <c r="M288" i="5"/>
  <c r="S288" i="5" s="1"/>
  <c r="M289" i="5"/>
  <c r="R289" i="5" s="1"/>
  <c r="M290" i="5"/>
  <c r="R290" i="5" s="1"/>
  <c r="Q290" i="5"/>
  <c r="M291" i="5"/>
  <c r="T291" i="5" s="1"/>
  <c r="M292" i="5"/>
  <c r="S292" i="5" s="1"/>
  <c r="M293" i="5"/>
  <c r="R293" i="5" s="1"/>
  <c r="M294" i="5"/>
  <c r="T294" i="5" s="1"/>
  <c r="M295" i="5"/>
  <c r="M296" i="5"/>
  <c r="S296" i="5" s="1"/>
  <c r="M297" i="5"/>
  <c r="S297" i="5" s="1"/>
  <c r="Q297" i="5"/>
  <c r="M298" i="5"/>
  <c r="R298" i="5" s="1"/>
  <c r="M299" i="5"/>
  <c r="Q299" i="5" s="1"/>
  <c r="M300" i="5"/>
  <c r="S300" i="5" s="1"/>
  <c r="Q300" i="5"/>
  <c r="M301" i="5"/>
  <c r="T301" i="5" s="1"/>
  <c r="M302" i="5"/>
  <c r="R302" i="5" s="1"/>
  <c r="M303" i="5"/>
  <c r="Q303" i="5" s="1"/>
  <c r="C306" i="5"/>
  <c r="K304" i="5"/>
  <c r="Q125" i="5" l="1"/>
  <c r="R111" i="5"/>
  <c r="Q240" i="5"/>
  <c r="Q256" i="5"/>
  <c r="Q227" i="5"/>
  <c r="Q184" i="5"/>
  <c r="T286" i="5"/>
  <c r="Q204" i="5"/>
  <c r="Q194" i="5"/>
  <c r="R272" i="5"/>
  <c r="S150" i="5"/>
  <c r="R170" i="5"/>
  <c r="Q160" i="5"/>
  <c r="R150" i="5"/>
  <c r="Q280" i="5"/>
  <c r="Q145" i="5"/>
  <c r="R126" i="5"/>
  <c r="S147" i="5"/>
  <c r="T261" i="5"/>
  <c r="R223" i="5"/>
  <c r="Q279" i="5"/>
  <c r="R125" i="5"/>
  <c r="S203" i="5"/>
  <c r="Q250" i="5"/>
  <c r="R203" i="5"/>
  <c r="Q183" i="5"/>
  <c r="T154" i="5"/>
  <c r="Q292" i="5"/>
  <c r="Q243" i="5"/>
  <c r="R219" i="5"/>
  <c r="S165" i="5"/>
  <c r="Q157" i="5"/>
  <c r="R300" i="5"/>
  <c r="R277" i="5"/>
  <c r="Q233" i="5"/>
  <c r="Q225" i="5"/>
  <c r="Q173" i="5"/>
  <c r="Q149" i="5"/>
  <c r="R291" i="5"/>
  <c r="T284" i="5"/>
  <c r="Q291" i="5"/>
  <c r="R284" i="5"/>
  <c r="S266" i="5"/>
  <c r="Q224" i="5"/>
  <c r="Q206" i="5"/>
  <c r="T199" i="5"/>
  <c r="R163" i="5"/>
  <c r="T188" i="5"/>
  <c r="R188" i="5"/>
  <c r="T155" i="5"/>
  <c r="S96" i="5"/>
  <c r="S35" i="5"/>
  <c r="Q188" i="5"/>
  <c r="R96" i="5"/>
  <c r="Q41" i="5"/>
  <c r="R35" i="5"/>
  <c r="Q28" i="5"/>
  <c r="R11" i="5"/>
  <c r="S217" i="5"/>
  <c r="R201" i="5"/>
  <c r="R166" i="5"/>
  <c r="R152" i="5"/>
  <c r="R147" i="5"/>
  <c r="S131" i="5"/>
  <c r="S71" i="5"/>
  <c r="T281" i="5"/>
  <c r="R276" i="5"/>
  <c r="Q253" i="5"/>
  <c r="S246" i="5"/>
  <c r="Q217" i="5"/>
  <c r="Q179" i="5"/>
  <c r="Q166" i="5"/>
  <c r="Q152" i="5"/>
  <c r="Q147" i="5"/>
  <c r="R139" i="5"/>
  <c r="R131" i="5"/>
  <c r="Q107" i="5"/>
  <c r="R71" i="5"/>
  <c r="S57" i="5"/>
  <c r="Q52" i="5"/>
  <c r="R45" i="5"/>
  <c r="Q40" i="5"/>
  <c r="Q302" i="5"/>
  <c r="Q294" i="5"/>
  <c r="S239" i="5"/>
  <c r="Q229" i="5"/>
  <c r="Q131" i="5"/>
  <c r="R57" i="5"/>
  <c r="Q45" i="5"/>
  <c r="Q33" i="5"/>
  <c r="S184" i="5"/>
  <c r="R178" i="5"/>
  <c r="R171" i="5"/>
  <c r="T90" i="5"/>
  <c r="T62" i="5"/>
  <c r="T18" i="5"/>
  <c r="T258" i="5"/>
  <c r="S293" i="5"/>
  <c r="R280" i="5"/>
  <c r="S258" i="5"/>
  <c r="R251" i="5"/>
  <c r="R245" i="5"/>
  <c r="R215" i="5"/>
  <c r="R184" i="5"/>
  <c r="Q171" i="5"/>
  <c r="S145" i="5"/>
  <c r="T96" i="5"/>
  <c r="S90" i="5"/>
  <c r="R62" i="5"/>
  <c r="S18" i="5"/>
  <c r="T100" i="5"/>
  <c r="T263" i="5"/>
  <c r="T194" i="5"/>
  <c r="S294" i="5"/>
  <c r="T270" i="5"/>
  <c r="T143" i="5"/>
  <c r="S100" i="5"/>
  <c r="S270" i="5"/>
  <c r="S263" i="5"/>
  <c r="T216" i="5"/>
  <c r="S194" i="5"/>
  <c r="S143" i="5"/>
  <c r="R129" i="5"/>
  <c r="R100" i="5"/>
  <c r="R81" i="5"/>
  <c r="R301" i="5"/>
  <c r="R294" i="5"/>
  <c r="S289" i="5"/>
  <c r="R270" i="5"/>
  <c r="R257" i="5"/>
  <c r="R160" i="5"/>
  <c r="R143" i="5"/>
  <c r="T136" i="5"/>
  <c r="Q129" i="5"/>
  <c r="R122" i="5"/>
  <c r="Q106" i="5"/>
  <c r="S48" i="5"/>
  <c r="Q31" i="5"/>
  <c r="S11" i="5"/>
  <c r="T289" i="5"/>
  <c r="S284" i="5"/>
  <c r="Q251" i="5"/>
  <c r="Q232" i="5"/>
  <c r="S215" i="5"/>
  <c r="Q207" i="5"/>
  <c r="Q203" i="5"/>
  <c r="S199" i="5"/>
  <c r="Q187" i="5"/>
  <c r="S158" i="5"/>
  <c r="S102" i="5"/>
  <c r="Q89" i="5"/>
  <c r="S83" i="5"/>
  <c r="T79" i="5"/>
  <c r="S76" i="5"/>
  <c r="Q71" i="5"/>
  <c r="R66" i="5"/>
  <c r="T60" i="5"/>
  <c r="T29" i="5"/>
  <c r="T23" i="5"/>
  <c r="R83" i="5"/>
  <c r="S79" i="5"/>
  <c r="R76" i="5"/>
  <c r="S60" i="5"/>
  <c r="S29" i="5"/>
  <c r="S23" i="5"/>
  <c r="S303" i="5"/>
  <c r="Q293" i="5"/>
  <c r="Q289" i="5"/>
  <c r="R266" i="5"/>
  <c r="R256" i="5"/>
  <c r="Q245" i="5"/>
  <c r="R239" i="5"/>
  <c r="R225" i="5"/>
  <c r="S219" i="5"/>
  <c r="T206" i="5"/>
  <c r="T202" i="5"/>
  <c r="T173" i="5"/>
  <c r="Q163" i="5"/>
  <c r="S157" i="5"/>
  <c r="T122" i="5"/>
  <c r="S101" i="5"/>
  <c r="T98" i="5"/>
  <c r="Q83" i="5"/>
  <c r="Q79" i="5"/>
  <c r="S70" i="5"/>
  <c r="R60" i="5"/>
  <c r="Q55" i="5"/>
  <c r="R33" i="5"/>
  <c r="Q17" i="5"/>
  <c r="R260" i="5"/>
  <c r="S206" i="5"/>
  <c r="S202" i="5"/>
  <c r="S173" i="5"/>
  <c r="R168" i="5"/>
  <c r="R101" i="5"/>
  <c r="R98" i="5"/>
  <c r="R70" i="5"/>
  <c r="T303" i="5"/>
  <c r="R303" i="5"/>
  <c r="R297" i="5"/>
  <c r="Q288" i="5"/>
  <c r="S277" i="5"/>
  <c r="Q260" i="5"/>
  <c r="Q238" i="5"/>
  <c r="S229" i="5"/>
  <c r="R202" i="5"/>
  <c r="Q191" i="5"/>
  <c r="Q168" i="5"/>
  <c r="R162" i="5"/>
  <c r="T145" i="5"/>
  <c r="Q101" i="5"/>
  <c r="Q98" i="5"/>
  <c r="S82" i="5"/>
  <c r="T78" i="5"/>
  <c r="Q70" i="5"/>
  <c r="S59" i="5"/>
  <c r="S16" i="5"/>
  <c r="T220" i="5"/>
  <c r="T211" i="5"/>
  <c r="S211" i="5"/>
  <c r="R273" i="5"/>
  <c r="R258" i="5"/>
  <c r="R247" i="5"/>
  <c r="Q242" i="5"/>
  <c r="T224" i="5"/>
  <c r="R220" i="5"/>
  <c r="R211" i="5"/>
  <c r="Q170" i="5"/>
  <c r="R144" i="5"/>
  <c r="T139" i="5"/>
  <c r="Q122" i="5"/>
  <c r="R108" i="5"/>
  <c r="R102" i="5"/>
  <c r="S220" i="5"/>
  <c r="S301" i="5"/>
  <c r="R296" i="5"/>
  <c r="R287" i="5"/>
  <c r="Q282" i="5"/>
  <c r="Q273" i="5"/>
  <c r="Q235" i="5"/>
  <c r="Q228" i="5"/>
  <c r="R224" i="5"/>
  <c r="T215" i="5"/>
  <c r="T185" i="5"/>
  <c r="R180" i="5"/>
  <c r="Q153" i="5"/>
  <c r="S139" i="5"/>
  <c r="T126" i="5"/>
  <c r="Q272" i="5"/>
  <c r="T265" i="5"/>
  <c r="T153" i="5"/>
  <c r="S119" i="5"/>
  <c r="T107" i="5"/>
  <c r="Q301" i="5"/>
  <c r="Q296" i="5"/>
  <c r="R265" i="5"/>
  <c r="Q257" i="5"/>
  <c r="T251" i="5"/>
  <c r="T247" i="5"/>
  <c r="S243" i="5"/>
  <c r="Q239" i="5"/>
  <c r="Q219" i="5"/>
  <c r="T180" i="5"/>
  <c r="T170" i="5"/>
  <c r="R167" i="5"/>
  <c r="T162" i="5"/>
  <c r="S153" i="5"/>
  <c r="R135" i="5"/>
  <c r="R119" i="5"/>
  <c r="S107" i="5"/>
  <c r="T167" i="5"/>
  <c r="T119" i="5"/>
  <c r="S265" i="5"/>
  <c r="S167" i="5"/>
  <c r="S291" i="5"/>
  <c r="S287" i="5"/>
  <c r="S273" i="5"/>
  <c r="S247" i="5"/>
  <c r="R243" i="5"/>
  <c r="R222" i="5"/>
  <c r="S180" i="5"/>
  <c r="S162" i="5"/>
  <c r="T157" i="5"/>
  <c r="Q135" i="5"/>
  <c r="Q123" i="5"/>
  <c r="T237" i="5"/>
  <c r="T64" i="5"/>
  <c r="T252" i="5"/>
  <c r="S237" i="5"/>
  <c r="T191" i="5"/>
  <c r="T140" i="5"/>
  <c r="S93" i="5"/>
  <c r="T89" i="5"/>
  <c r="S64" i="5"/>
  <c r="T52" i="5"/>
  <c r="T17" i="5"/>
  <c r="T297" i="5"/>
  <c r="T272" i="5"/>
  <c r="S252" i="5"/>
  <c r="S240" i="5"/>
  <c r="R237" i="5"/>
  <c r="S191" i="5"/>
  <c r="T168" i="5"/>
  <c r="R140" i="5"/>
  <c r="T125" i="5"/>
  <c r="T116" i="5"/>
  <c r="R93" i="5"/>
  <c r="S89" i="5"/>
  <c r="R64" i="5"/>
  <c r="T55" i="5"/>
  <c r="S52" i="5"/>
  <c r="S36" i="5"/>
  <c r="S28" i="5"/>
  <c r="S17" i="5"/>
  <c r="T293" i="5"/>
  <c r="Q264" i="5"/>
  <c r="T260" i="5"/>
  <c r="R252" i="5"/>
  <c r="R248" i="5"/>
  <c r="R240" i="5"/>
  <c r="T229" i="5"/>
  <c r="T176" i="5"/>
  <c r="S171" i="5"/>
  <c r="Q156" i="5"/>
  <c r="T152" i="5"/>
  <c r="Q140" i="5"/>
  <c r="S135" i="5"/>
  <c r="S129" i="5"/>
  <c r="Q105" i="5"/>
  <c r="Q93" i="5"/>
  <c r="Q67" i="5"/>
  <c r="S55" i="5"/>
  <c r="R28" i="5"/>
  <c r="Q175" i="5"/>
  <c r="R175" i="5"/>
  <c r="T58" i="5"/>
  <c r="R58" i="5"/>
  <c r="S58" i="5"/>
  <c r="Q298" i="5"/>
  <c r="T298" i="5"/>
  <c r="Q267" i="5"/>
  <c r="R267" i="5"/>
  <c r="Q12" i="5"/>
  <c r="S12" i="5"/>
  <c r="T12" i="5"/>
  <c r="S201" i="5"/>
  <c r="T201" i="5"/>
  <c r="R95" i="5"/>
  <c r="S95" i="5"/>
  <c r="Q65" i="5"/>
  <c r="R65" i="5"/>
  <c r="R275" i="5"/>
  <c r="Q275" i="5"/>
  <c r="T148" i="5"/>
  <c r="R148" i="5"/>
  <c r="S148" i="5"/>
  <c r="Q144" i="5"/>
  <c r="T144" i="5"/>
  <c r="S212" i="5"/>
  <c r="R212" i="5"/>
  <c r="T212" i="5"/>
  <c r="R181" i="5"/>
  <c r="Q181" i="5"/>
  <c r="S178" i="5"/>
  <c r="T178" i="5"/>
  <c r="Q155" i="5"/>
  <c r="R155" i="5"/>
  <c r="R279" i="5"/>
  <c r="S279" i="5"/>
  <c r="Q185" i="5"/>
  <c r="R185" i="5"/>
  <c r="R19" i="5"/>
  <c r="T19" i="5"/>
  <c r="T283" i="5"/>
  <c r="Q283" i="5"/>
  <c r="R216" i="5"/>
  <c r="S216" i="5"/>
  <c r="Q158" i="5"/>
  <c r="R158" i="5"/>
  <c r="S110" i="5"/>
  <c r="R110" i="5"/>
  <c r="T110" i="5"/>
  <c r="R77" i="5"/>
  <c r="S77" i="5"/>
  <c r="R189" i="5"/>
  <c r="Q189" i="5"/>
  <c r="Q114" i="5"/>
  <c r="R114" i="5"/>
  <c r="S114" i="5"/>
  <c r="R31" i="5"/>
  <c r="T31" i="5"/>
  <c r="T285" i="5"/>
  <c r="T113" i="5"/>
  <c r="Q42" i="5"/>
  <c r="T42" i="5"/>
  <c r="S285" i="5"/>
  <c r="T242" i="5"/>
  <c r="T221" i="5"/>
  <c r="R193" i="5"/>
  <c r="S193" i="5"/>
  <c r="T193" i="5"/>
  <c r="T179" i="5"/>
  <c r="T161" i="5"/>
  <c r="R161" i="5"/>
  <c r="S161" i="5"/>
  <c r="T149" i="5"/>
  <c r="S128" i="5"/>
  <c r="R128" i="5"/>
  <c r="T128" i="5"/>
  <c r="S124" i="5"/>
  <c r="T120" i="5"/>
  <c r="S117" i="5"/>
  <c r="S113" i="5"/>
  <c r="R47" i="5"/>
  <c r="S47" i="5"/>
  <c r="T41" i="5"/>
  <c r="T26" i="5"/>
  <c r="S22" i="5"/>
  <c r="T302" i="5"/>
  <c r="T295" i="5"/>
  <c r="Q295" i="5"/>
  <c r="T292" i="5"/>
  <c r="R292" i="5"/>
  <c r="T288" i="5"/>
  <c r="R285" i="5"/>
  <c r="T257" i="5"/>
  <c r="S242" i="5"/>
  <c r="T234" i="5"/>
  <c r="S221" i="5"/>
  <c r="S210" i="5"/>
  <c r="S179" i="5"/>
  <c r="T175" i="5"/>
  <c r="Q165" i="5"/>
  <c r="R165" i="5"/>
  <c r="T160" i="5"/>
  <c r="S149" i="5"/>
  <c r="R124" i="5"/>
  <c r="S120" i="5"/>
  <c r="R117" i="5"/>
  <c r="R113" i="5"/>
  <c r="R51" i="5"/>
  <c r="R46" i="5"/>
  <c r="S41" i="5"/>
  <c r="T38" i="5"/>
  <c r="R26" i="5"/>
  <c r="R22" i="5"/>
  <c r="S302" i="5"/>
  <c r="S298" i="5"/>
  <c r="R288" i="5"/>
  <c r="T267" i="5"/>
  <c r="R261" i="5"/>
  <c r="S261" i="5"/>
  <c r="T250" i="5"/>
  <c r="S250" i="5"/>
  <c r="S234" i="5"/>
  <c r="Q198" i="5"/>
  <c r="S198" i="5"/>
  <c r="T198" i="5"/>
  <c r="R183" i="5"/>
  <c r="S175" i="5"/>
  <c r="Q142" i="5"/>
  <c r="R142" i="5"/>
  <c r="R137" i="5"/>
  <c r="Q124" i="5"/>
  <c r="R120" i="5"/>
  <c r="Q117" i="5"/>
  <c r="R91" i="5"/>
  <c r="Q91" i="5"/>
  <c r="S91" i="5"/>
  <c r="S88" i="5"/>
  <c r="T88" i="5"/>
  <c r="Q58" i="5"/>
  <c r="Q54" i="5"/>
  <c r="T54" i="5"/>
  <c r="R38" i="5"/>
  <c r="S33" i="5"/>
  <c r="Q26" i="5"/>
  <c r="Q22" i="5"/>
  <c r="T195" i="5"/>
  <c r="Q195" i="5"/>
  <c r="R195" i="5"/>
  <c r="S195" i="5"/>
  <c r="S228" i="5"/>
  <c r="T228" i="5"/>
  <c r="Q210" i="5"/>
  <c r="T210" i="5"/>
  <c r="Q121" i="5"/>
  <c r="R121" i="5"/>
  <c r="T121" i="5"/>
  <c r="T69" i="5"/>
  <c r="Q69" i="5"/>
  <c r="R69" i="5"/>
  <c r="S69" i="5"/>
  <c r="T278" i="5"/>
  <c r="T209" i="5"/>
  <c r="S299" i="5"/>
  <c r="Q246" i="5"/>
  <c r="T246" i="5"/>
  <c r="S197" i="5"/>
  <c r="R182" i="5"/>
  <c r="S182" i="5"/>
  <c r="T182" i="5"/>
  <c r="R68" i="5"/>
  <c r="S68" i="5"/>
  <c r="T68" i="5"/>
  <c r="S14" i="5"/>
  <c r="T14" i="5"/>
  <c r="S283" i="5"/>
  <c r="S275" i="5"/>
  <c r="R255" i="5"/>
  <c r="R249" i="5"/>
  <c r="S249" i="5"/>
  <c r="T249" i="5"/>
  <c r="T245" i="5"/>
  <c r="R197" i="5"/>
  <c r="T181" i="5"/>
  <c r="T166" i="5"/>
  <c r="T163" i="5"/>
  <c r="R151" i="5"/>
  <c r="S151" i="5"/>
  <c r="T151" i="5"/>
  <c r="T137" i="5"/>
  <c r="R134" i="5"/>
  <c r="R86" i="5"/>
  <c r="T67" i="5"/>
  <c r="R43" i="5"/>
  <c r="Q43" i="5"/>
  <c r="S43" i="5"/>
  <c r="T43" i="5"/>
  <c r="Q36" i="5"/>
  <c r="T36" i="5"/>
  <c r="R32" i="5"/>
  <c r="S32" i="5"/>
  <c r="T32" i="5"/>
  <c r="T21" i="5"/>
  <c r="Q21" i="5"/>
  <c r="R21" i="5"/>
  <c r="S21" i="5"/>
  <c r="R10" i="5"/>
  <c r="Q174" i="5"/>
  <c r="T174" i="5"/>
  <c r="T94" i="5"/>
  <c r="Q94" i="5"/>
  <c r="R94" i="5"/>
  <c r="S94" i="5"/>
  <c r="S259" i="5"/>
  <c r="T259" i="5"/>
  <c r="T231" i="5"/>
  <c r="Q231" i="5"/>
  <c r="R231" i="5"/>
  <c r="S231" i="5"/>
  <c r="R213" i="5"/>
  <c r="S213" i="5"/>
  <c r="T213" i="5"/>
  <c r="T118" i="5"/>
  <c r="S118" i="5"/>
  <c r="T299" i="5"/>
  <c r="S276" i="5"/>
  <c r="T276" i="5"/>
  <c r="T230" i="5"/>
  <c r="S111" i="5"/>
  <c r="T111" i="5"/>
  <c r="S87" i="5"/>
  <c r="T87" i="5"/>
  <c r="Q73" i="5"/>
  <c r="R73" i="5"/>
  <c r="S73" i="5"/>
  <c r="R281" i="5"/>
  <c r="S281" i="5"/>
  <c r="S278" i="5"/>
  <c r="T275" i="5"/>
  <c r="S255" i="5"/>
  <c r="S230" i="5"/>
  <c r="S209" i="5"/>
  <c r="S164" i="5"/>
  <c r="R164" i="5"/>
  <c r="T164" i="5"/>
  <c r="Q138" i="5"/>
  <c r="S138" i="5"/>
  <c r="T138" i="5"/>
  <c r="T134" i="5"/>
  <c r="R127" i="5"/>
  <c r="S127" i="5"/>
  <c r="T127" i="5"/>
  <c r="R103" i="5"/>
  <c r="Q103" i="5"/>
  <c r="S103" i="5"/>
  <c r="T103" i="5"/>
  <c r="T86" i="5"/>
  <c r="S10" i="5"/>
  <c r="R299" i="5"/>
  <c r="T296" i="5"/>
  <c r="T280" i="5"/>
  <c r="R278" i="5"/>
  <c r="S233" i="5"/>
  <c r="R230" i="5"/>
  <c r="R218" i="5"/>
  <c r="S218" i="5"/>
  <c r="T218" i="5"/>
  <c r="R209" i="5"/>
  <c r="Q61" i="5"/>
  <c r="R61" i="5"/>
  <c r="S61" i="5"/>
  <c r="Q286" i="5"/>
  <c r="R286" i="5"/>
  <c r="R283" i="5"/>
  <c r="S264" i="5"/>
  <c r="T264" i="5"/>
  <c r="Q255" i="5"/>
  <c r="T248" i="5"/>
  <c r="R233" i="5"/>
  <c r="T217" i="5"/>
  <c r="S200" i="5"/>
  <c r="R200" i="5"/>
  <c r="T200" i="5"/>
  <c r="Q197" i="5"/>
  <c r="S181" i="5"/>
  <c r="R169" i="5"/>
  <c r="S169" i="5"/>
  <c r="T169" i="5"/>
  <c r="T150" i="5"/>
  <c r="Q141" i="5"/>
  <c r="R141" i="5"/>
  <c r="S141" i="5"/>
  <c r="T141" i="5"/>
  <c r="Q134" i="5"/>
  <c r="R92" i="5"/>
  <c r="S92" i="5"/>
  <c r="T92" i="5"/>
  <c r="Q86" i="5"/>
  <c r="S67" i="5"/>
  <c r="Q13" i="5"/>
  <c r="R13" i="5"/>
  <c r="S13" i="5"/>
  <c r="Q10" i="5"/>
  <c r="R177" i="5"/>
  <c r="S177" i="5"/>
  <c r="T177" i="5"/>
  <c r="S27" i="5"/>
  <c r="T27" i="5"/>
  <c r="R27" i="5"/>
  <c r="Q262" i="5"/>
  <c r="R262" i="5"/>
  <c r="S262" i="5"/>
  <c r="R269" i="5"/>
  <c r="S269" i="5"/>
  <c r="T269" i="5"/>
  <c r="T268" i="5"/>
  <c r="S236" i="5"/>
  <c r="R236" i="5"/>
  <c r="T236" i="5"/>
  <c r="T214" i="5"/>
  <c r="S187" i="5"/>
  <c r="T187" i="5"/>
  <c r="T282" i="5"/>
  <c r="S271" i="5"/>
  <c r="T235" i="5"/>
  <c r="S223" i="5"/>
  <c r="T223" i="5"/>
  <c r="S214" i="5"/>
  <c r="Q208" i="5"/>
  <c r="R208" i="5"/>
  <c r="S208" i="5"/>
  <c r="S196" i="5"/>
  <c r="T189" i="5"/>
  <c r="T186" i="5"/>
  <c r="S112" i="5"/>
  <c r="Q109" i="5"/>
  <c r="R109" i="5"/>
  <c r="T109" i="5"/>
  <c r="S75" i="5"/>
  <c r="T75" i="5"/>
  <c r="R75" i="5"/>
  <c r="S39" i="5"/>
  <c r="T39" i="5"/>
  <c r="S290" i="5"/>
  <c r="S282" i="5"/>
  <c r="Q274" i="5"/>
  <c r="R274" i="5"/>
  <c r="S274" i="5"/>
  <c r="R271" i="5"/>
  <c r="R268" i="5"/>
  <c r="T253" i="5"/>
  <c r="R241" i="5"/>
  <c r="S241" i="5"/>
  <c r="T241" i="5"/>
  <c r="S238" i="5"/>
  <c r="S235" i="5"/>
  <c r="S232" i="5"/>
  <c r="T225" i="5"/>
  <c r="T222" i="5"/>
  <c r="R214" i="5"/>
  <c r="S207" i="5"/>
  <c r="S204" i="5"/>
  <c r="R196" i="5"/>
  <c r="S189" i="5"/>
  <c r="S186" i="5"/>
  <c r="S174" i="5"/>
  <c r="S132" i="5"/>
  <c r="R112" i="5"/>
  <c r="T108" i="5"/>
  <c r="S105" i="5"/>
  <c r="T74" i="5"/>
  <c r="Q49" i="5"/>
  <c r="R49" i="5"/>
  <c r="S49" i="5"/>
  <c r="T46" i="5"/>
  <c r="S46" i="5"/>
  <c r="S192" i="5"/>
  <c r="T192" i="5"/>
  <c r="R80" i="5"/>
  <c r="S80" i="5"/>
  <c r="T80" i="5"/>
  <c r="Q172" i="5"/>
  <c r="R172" i="5"/>
  <c r="S172" i="5"/>
  <c r="R130" i="5"/>
  <c r="S130" i="5"/>
  <c r="T130" i="5"/>
  <c r="R20" i="5"/>
  <c r="S20" i="5"/>
  <c r="T20" i="5"/>
  <c r="R205" i="5"/>
  <c r="S205" i="5"/>
  <c r="T205" i="5"/>
  <c r="T196" i="5"/>
  <c r="Q190" i="5"/>
  <c r="R190" i="5"/>
  <c r="S190" i="5"/>
  <c r="S123" i="5"/>
  <c r="T123" i="5"/>
  <c r="T290" i="5"/>
  <c r="S268" i="5"/>
  <c r="R254" i="5"/>
  <c r="S254" i="5"/>
  <c r="T254" i="5"/>
  <c r="T238" i="5"/>
  <c r="T232" i="5"/>
  <c r="Q226" i="5"/>
  <c r="R226" i="5"/>
  <c r="S226" i="5"/>
  <c r="T204" i="5"/>
  <c r="T132" i="5"/>
  <c r="T106" i="5"/>
  <c r="S106" i="5"/>
  <c r="S99" i="5"/>
  <c r="T99" i="5"/>
  <c r="S295" i="5"/>
  <c r="T300" i="5"/>
  <c r="R295" i="5"/>
  <c r="Q271" i="5"/>
  <c r="R259" i="5"/>
  <c r="S253" i="5"/>
  <c r="Q244" i="5"/>
  <c r="R244" i="5"/>
  <c r="S244" i="5"/>
  <c r="S222" i="5"/>
  <c r="R207" i="5"/>
  <c r="R192" i="5"/>
  <c r="R186" i="5"/>
  <c r="S183" i="5"/>
  <c r="Q177" i="5"/>
  <c r="R174" i="5"/>
  <c r="T159" i="5"/>
  <c r="Q159" i="5"/>
  <c r="R159" i="5"/>
  <c r="S159" i="5"/>
  <c r="S156" i="5"/>
  <c r="T156" i="5"/>
  <c r="Q146" i="5"/>
  <c r="R146" i="5"/>
  <c r="S146" i="5"/>
  <c r="T146" i="5"/>
  <c r="R132" i="5"/>
  <c r="R115" i="5"/>
  <c r="S115" i="5"/>
  <c r="T115" i="5"/>
  <c r="Q112" i="5"/>
  <c r="S108" i="5"/>
  <c r="R105" i="5"/>
  <c r="Q84" i="5"/>
  <c r="S84" i="5"/>
  <c r="T84" i="5"/>
  <c r="T81" i="5"/>
  <c r="S81" i="5"/>
  <c r="R74" i="5"/>
  <c r="T48" i="5"/>
  <c r="S45" i="5"/>
  <c r="Q27" i="5"/>
  <c r="R234" i="5"/>
  <c r="S154" i="5"/>
  <c r="S136" i="5"/>
  <c r="T133" i="5"/>
  <c r="Q128" i="5"/>
  <c r="R104" i="5"/>
  <c r="S104" i="5"/>
  <c r="T104" i="5"/>
  <c r="T72" i="5"/>
  <c r="S51" i="5"/>
  <c r="T51" i="5"/>
  <c r="Q25" i="5"/>
  <c r="R25" i="5"/>
  <c r="S25" i="5"/>
  <c r="R154" i="5"/>
  <c r="R136" i="5"/>
  <c r="S133" i="5"/>
  <c r="R116" i="5"/>
  <c r="S116" i="5"/>
  <c r="Q85" i="5"/>
  <c r="R85" i="5"/>
  <c r="S85" i="5"/>
  <c r="S72" i="5"/>
  <c r="R63" i="5"/>
  <c r="T50" i="5"/>
  <c r="R44" i="5"/>
  <c r="S44" i="5"/>
  <c r="T44" i="5"/>
  <c r="S34" i="5"/>
  <c r="T24" i="5"/>
  <c r="R15" i="5"/>
  <c r="Q9" i="5"/>
  <c r="Q133" i="5"/>
  <c r="R72" i="5"/>
  <c r="R50" i="5"/>
  <c r="R34" i="5"/>
  <c r="S24" i="5"/>
  <c r="Q97" i="5"/>
  <c r="R97" i="5"/>
  <c r="S97" i="5"/>
  <c r="S63" i="5"/>
  <c r="T63" i="5"/>
  <c r="Q50" i="5"/>
  <c r="Q37" i="5"/>
  <c r="R37" i="5"/>
  <c r="S37" i="5"/>
  <c r="Q34" i="5"/>
  <c r="R24" i="5"/>
  <c r="S15" i="5"/>
  <c r="T15" i="5"/>
  <c r="R56" i="5"/>
  <c r="S56" i="5"/>
  <c r="T56" i="5"/>
  <c r="R8" i="5"/>
  <c r="S8" i="5"/>
  <c r="T8" i="5"/>
  <c r="R54" i="5"/>
  <c r="R42" i="5"/>
  <c r="R30" i="5"/>
  <c r="R18" i="5"/>
  <c r="I20" i="6"/>
  <c r="A20" i="9" l="1"/>
  <c r="M3" i="5"/>
  <c r="Q3" i="5" s="1"/>
  <c r="R3" i="5" s="1"/>
  <c r="M4" i="5"/>
  <c r="Q4" i="5" s="1"/>
  <c r="R4" i="5" s="1"/>
  <c r="M5" i="5"/>
  <c r="M6" i="5"/>
  <c r="Q6" i="5" s="1"/>
  <c r="S6" i="5" s="1"/>
  <c r="M7" i="5"/>
  <c r="Q7" i="5" s="1"/>
  <c r="S4" i="5" l="1"/>
  <c r="T4" i="5" s="1"/>
  <c r="S7" i="5"/>
  <c r="R7" i="5"/>
  <c r="Q5" i="5"/>
  <c r="R5" i="5" s="1"/>
  <c r="R6" i="5"/>
  <c r="T6" i="5" s="1"/>
  <c r="S3" i="5"/>
  <c r="T3" i="5" s="1"/>
  <c r="S5" i="5" l="1"/>
  <c r="T5" i="5" s="1"/>
  <c r="T7" i="5"/>
  <c r="B24" i="4" l="1"/>
  <c r="B22" i="4"/>
  <c r="G20" i="6"/>
  <c r="B12" i="3"/>
  <c r="B11" i="3"/>
  <c r="H313" i="5" l="1"/>
  <c r="G313" i="5"/>
  <c r="J304" i="5" l="1"/>
  <c r="H304" i="5"/>
  <c r="L5" i="6"/>
  <c r="B18" i="8"/>
  <c r="L20" i="6" l="1"/>
  <c r="B10" i="8"/>
  <c r="B9" i="8"/>
  <c r="J24" i="6" l="1"/>
  <c r="C14" i="8"/>
  <c r="C41" i="7" l="1"/>
  <c r="H20" i="6" l="1"/>
  <c r="J22" i="6" s="1"/>
  <c r="H311" i="5"/>
  <c r="H312" i="5"/>
  <c r="H310" i="5"/>
  <c r="H314" i="5" l="1"/>
  <c r="D313" i="5"/>
  <c r="E313" i="5"/>
  <c r="J20" i="6"/>
  <c r="I304" i="5"/>
  <c r="K306" i="5" s="1"/>
  <c r="B19" i="8"/>
  <c r="B14" i="8" s="1"/>
  <c r="B8" i="8"/>
  <c r="C25" i="7"/>
  <c r="C50" i="7" s="1"/>
  <c r="F20" i="6"/>
  <c r="H22" i="6" s="1"/>
  <c r="C3" i="6"/>
  <c r="G312" i="5"/>
  <c r="G311" i="5"/>
  <c r="G310" i="5"/>
  <c r="G304" i="5"/>
  <c r="I306" i="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E17" i="9" l="1"/>
  <c r="E18" i="9" s="1"/>
  <c r="E4" i="9"/>
  <c r="B14" i="4"/>
  <c r="G8" i="9" s="1"/>
  <c r="G314" i="5"/>
  <c r="B12" i="8"/>
  <c r="M304" i="5"/>
  <c r="I311" i="5"/>
  <c r="I310" i="5"/>
  <c r="I313" i="5"/>
  <c r="D4" i="9" l="1"/>
  <c r="D17" i="9"/>
  <c r="D18" i="9" s="1"/>
  <c r="J26" i="6"/>
  <c r="C7" i="9" s="1"/>
  <c r="E7" i="9" s="1"/>
  <c r="F312" i="5"/>
  <c r="I312" i="5"/>
  <c r="I314" i="5" s="1"/>
  <c r="F313" i="5"/>
  <c r="E311" i="5"/>
  <c r="E312" i="5"/>
  <c r="D312" i="5"/>
  <c r="E310" i="5"/>
  <c r="D310" i="5"/>
  <c r="D311" i="5"/>
  <c r="D7" i="9" l="1"/>
  <c r="F4" i="9"/>
  <c r="F7" i="9" s="1"/>
  <c r="G7" i="9" s="1"/>
  <c r="F17" i="9"/>
  <c r="F18" i="9" s="1"/>
  <c r="F311" i="5"/>
  <c r="D314" i="5"/>
  <c r="E314" i="5"/>
  <c r="F310" i="5"/>
  <c r="D5" i="4" l="1"/>
  <c r="C5" i="4"/>
  <c r="F314" i="5"/>
  <c r="E5" i="4" s="1"/>
  <c r="E6" i="4" s="1"/>
  <c r="G315" i="5"/>
  <c r="D5" i="9" l="1"/>
  <c r="D6" i="9" s="1"/>
  <c r="C6" i="4"/>
  <c r="E5" i="9"/>
  <c r="E6" i="9" s="1"/>
  <c r="D6" i="4"/>
  <c r="D7" i="4" s="1"/>
  <c r="D11" i="4" s="1"/>
  <c r="F5" i="9"/>
  <c r="F6" i="9" s="1"/>
  <c r="D315" i="5"/>
  <c r="B15" i="8"/>
  <c r="B16" i="8" s="1"/>
  <c r="C16" i="8" l="1"/>
  <c r="B8" i="2" s="1"/>
  <c r="B11" i="2" s="1"/>
  <c r="G6" i="9"/>
  <c r="C7" i="4"/>
  <c r="C11" i="4" s="1"/>
  <c r="E7" i="4"/>
  <c r="E11" i="4" s="1"/>
  <c r="C14" i="9" l="1"/>
  <c r="F20" i="9" s="1"/>
  <c r="B9" i="4"/>
  <c r="D15" i="8"/>
  <c r="G9" i="9"/>
  <c r="G26" i="9" s="1"/>
  <c r="B16" i="4"/>
  <c r="E20" i="9" l="1"/>
  <c r="D20" i="9"/>
  <c r="C18" i="4"/>
  <c r="E18" i="4"/>
  <c r="D18" i="4" l="1"/>
  <c r="D20" i="4" s="1"/>
  <c r="D22" i="4" s="1"/>
  <c r="D24" i="4" s="1"/>
  <c r="E20" i="4"/>
  <c r="E22" i="4" s="1"/>
  <c r="E24" i="4" s="1"/>
  <c r="C20" i="4"/>
  <c r="C22" i="4" s="1"/>
  <c r="C24" i="4" s="1"/>
  <c r="D26" i="4" l="1"/>
  <c r="C37" i="1" s="1"/>
  <c r="E22" i="9" s="1"/>
  <c r="E23" i="9" s="1"/>
  <c r="E26" i="4" l="1"/>
  <c r="D37" i="1" s="1"/>
  <c r="F22" i="9" s="1"/>
  <c r="F23" i="9" s="1"/>
  <c r="C26" i="4"/>
  <c r="B37" i="1" s="1"/>
  <c r="D22" i="9" s="1"/>
  <c r="D23" i="9" s="1"/>
  <c r="G23" i="9" l="1"/>
  <c r="G25" i="9" s="1"/>
  <c r="H2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Benjamin Perels</author>
  </authors>
  <commentList>
    <comment ref="B16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Benjamin Perels:</t>
        </r>
        <r>
          <rPr>
            <sz val="9"/>
            <color indexed="81"/>
            <rFont val="Segoe UI"/>
            <family val="2"/>
          </rPr>
          <t xml:space="preserve">
wenn nein, Eingabe in "Sach- und sonstige Kosten", wenn ja, automatisch 20% Aufschlag auf PK-VK und PK Leitung [Kalkulationsblatt]</t>
        </r>
      </text>
    </comment>
  </commentList>
</comments>
</file>

<file path=xl/sharedStrings.xml><?xml version="1.0" encoding="utf-8"?>
<sst xmlns="http://schemas.openxmlformats.org/spreadsheetml/2006/main" count="241" uniqueCount="192">
  <si>
    <t>Summe</t>
  </si>
  <si>
    <t>Soll-Auslastung</t>
  </si>
  <si>
    <t>Wagnis/Unternehmensrisiken</t>
  </si>
  <si>
    <t>Anzahl in VK</t>
  </si>
  <si>
    <t>2.</t>
  </si>
  <si>
    <t>1.</t>
  </si>
  <si>
    <t>Sachkosten p.a. gesamt</t>
  </si>
  <si>
    <t>Medizinischer Sachbedarf</t>
  </si>
  <si>
    <t>Flächenkosten p.a. gesamt</t>
  </si>
  <si>
    <t>I. Personalkosten</t>
  </si>
  <si>
    <t>a.) Administratives Personal</t>
  </si>
  <si>
    <t>II. Sachkosten</t>
  </si>
  <si>
    <t>3.</t>
  </si>
  <si>
    <t>Trägerkosten p.a. (gesamt)</t>
  </si>
  <si>
    <t>PK - Anteil der FLS</t>
  </si>
  <si>
    <t>2. Sach- und sonstige Kosten</t>
  </si>
  <si>
    <t>Summe Sach- und sonstige Kosten</t>
  </si>
  <si>
    <t>SK-Anteil der FLS</t>
  </si>
  <si>
    <t>Gesamt FLS (PK und SK)</t>
  </si>
  <si>
    <t xml:space="preserve">Ergebnis FLS </t>
  </si>
  <si>
    <t>Risikozuschlag gem. Grunddaten</t>
  </si>
  <si>
    <t>sonstige arbeitsvertr. Dienstbefreiungen</t>
  </si>
  <si>
    <t>reguläre Urlaubstage</t>
  </si>
  <si>
    <t>nein</t>
  </si>
  <si>
    <t>Reinigungskosten</t>
  </si>
  <si>
    <t>Modul 1</t>
  </si>
  <si>
    <t>Modul 2</t>
  </si>
  <si>
    <t>Durchschnittliche Personalkosten Leitung</t>
  </si>
  <si>
    <t>lfd. Nr.</t>
  </si>
  <si>
    <t>gelb markierte Felder werden aus "Grunddaten übernommen</t>
  </si>
  <si>
    <t>Anteil in Modul 1</t>
  </si>
  <si>
    <t>Anteil in Modul 2</t>
  </si>
  <si>
    <t>Auswertung</t>
  </si>
  <si>
    <t>Gesamt</t>
  </si>
  <si>
    <t>ja</t>
  </si>
  <si>
    <t>PK Modul 1</t>
  </si>
  <si>
    <t>PK Modul 2</t>
  </si>
  <si>
    <t>Summe Personalkosten/VK</t>
  </si>
  <si>
    <t xml:space="preserve">VK Assistenz / Teilhabe an Bildung </t>
  </si>
  <si>
    <t xml:space="preserve">Personalschlüssel = 1: </t>
  </si>
  <si>
    <t>Leitungskosten pro VK</t>
  </si>
  <si>
    <t>1. Durchschnittspersonalkosten</t>
  </si>
  <si>
    <t>BruttoPK</t>
  </si>
  <si>
    <t>Wochenendtage</t>
  </si>
  <si>
    <t>Gesamt FLS unter Berücksichtigung der Auslastung</t>
  </si>
  <si>
    <t>Anteil in Modul A</t>
  </si>
  <si>
    <t>PK Modul A</t>
  </si>
  <si>
    <t>Modul A</t>
  </si>
  <si>
    <t xml:space="preserve">Netto-Jahres-Arbeitszeit </t>
  </si>
  <si>
    <t>Tage im Jahr</t>
  </si>
  <si>
    <t>(1 von 4 Jahren ist ein Schaltjahr)</t>
  </si>
  <si>
    <t>2/7 des Jahres entfallen im Durchschnitt auf Sams- und Sonntage</t>
  </si>
  <si>
    <t>a) Urlaub (tarifvertraglich)</t>
  </si>
  <si>
    <t>Tarif/AVR</t>
  </si>
  <si>
    <t>b) Sondertatbestände (tarifvertraglich)</t>
  </si>
  <si>
    <t>d) Weihnachten/Silvester (tarifvertraglich)</t>
  </si>
  <si>
    <t>Summe (Urlaub, Sondertatbestände,Weihnachten/Silvester)</t>
  </si>
  <si>
    <t>Summe (Krankheit, Bildung, Feiertage)</t>
  </si>
  <si>
    <t>fallunspezifische Zeiten (inkl. Verteilzeiten)</t>
  </si>
  <si>
    <t>Stunden/Jahr</t>
  </si>
  <si>
    <t>durchschnittliche Wochenarbeitszeit</t>
  </si>
  <si>
    <t>Stunden/Woche gem. Tarif/AVR/…</t>
  </si>
  <si>
    <t>durchschnittliche Tagesarbeitszeit</t>
  </si>
  <si>
    <t>Stunden/Tag</t>
  </si>
  <si>
    <t>Fachliteratur</t>
  </si>
  <si>
    <t>weitere Sachkosten*</t>
  </si>
  <si>
    <t>Gas, Strom</t>
  </si>
  <si>
    <t>Pacht / Erbbauzinsen / Darlehenszinsen</t>
  </si>
  <si>
    <t>weitere Raumkosten*</t>
  </si>
  <si>
    <t>sonstiges Personal (z. B. Hausmeister, Hauswirtschaft)</t>
  </si>
  <si>
    <t>Fahrtkosten für Dienstfahrten</t>
  </si>
  <si>
    <t>d.) Beratungskosten/Prüfungskosten/Recruting, Jahresabschluss, Kosten des Geldverkehr</t>
  </si>
  <si>
    <t>Investitionskosten</t>
  </si>
  <si>
    <t>Sachkosten direkt zuordenbar (sog. Betreuungssachkosten)</t>
  </si>
  <si>
    <t>Sachkosten für Assistenzleistung, Lehr-, Lern-, und Fördermaterial, Spielmaterial</t>
  </si>
  <si>
    <t>Instandhaltung für Räume und Ausstattung</t>
  </si>
  <si>
    <t>Mietekosten gem. Mietvertrag inkl. Betriebskosten</t>
  </si>
  <si>
    <t>a.) Geschäftsstelle/Büros administratives Personal (z.B. Mobiliar)</t>
  </si>
  <si>
    <t>b.) Wirtschafts- und Verwaltungsbedarf / Reinigungskosten,Telekommunikation</t>
  </si>
  <si>
    <r>
      <t>c.) Steuern,</t>
    </r>
    <r>
      <rPr>
        <strike/>
        <sz val="11"/>
        <rFont val="Arial"/>
        <family val="2"/>
      </rPr>
      <t xml:space="preserve"> </t>
    </r>
    <r>
      <rPr>
        <sz val="11"/>
        <rFont val="Arial"/>
        <family val="2"/>
      </rPr>
      <t>Gebühren/Versicherungen</t>
    </r>
  </si>
  <si>
    <t>Verwaltungskosten (indirekte Leistungen)</t>
  </si>
  <si>
    <t>Diese Kosten müssen dabei nachweislich wirtschaftlich angemessen und in der Höhe und dem Grunde nach unabweisbar mit der Leistungserbringung verbunden sein.</t>
  </si>
  <si>
    <t>f.) Kosten Betriebsrat</t>
  </si>
  <si>
    <t>g.) Weitere Verwaltungskosten*</t>
  </si>
  <si>
    <r>
      <rPr>
        <b/>
        <sz val="12"/>
        <color theme="1"/>
        <rFont val="Arial"/>
        <family val="2"/>
      </rPr>
      <t>Block</t>
    </r>
    <r>
      <rPr>
        <sz val="12"/>
        <color theme="1"/>
        <rFont val="Arial"/>
        <family val="2"/>
      </rPr>
      <t xml:space="preserve"> (Krankheit, Feiertage, Bildungszeit, fallunspezifische Zeiten)</t>
    </r>
  </si>
  <si>
    <r>
      <t xml:space="preserve">verbleibende Netto-Arbeitstage p.a. </t>
    </r>
    <r>
      <rPr>
        <sz val="12"/>
        <color theme="1"/>
        <rFont val="Arial"/>
        <family val="2"/>
      </rPr>
      <t>(inkl. fallunspezifische Zeiten)</t>
    </r>
  </si>
  <si>
    <r>
      <t>Wartungskosten für Geräte, die ausschließlich für</t>
    </r>
    <r>
      <rPr>
        <sz val="11"/>
        <rFont val="Arial"/>
        <family val="2"/>
      </rPr>
      <t xml:space="preserve"> die EGH zum Einsatz kommen</t>
    </r>
  </si>
  <si>
    <t>Abschreibungen für Ausstattung</t>
  </si>
  <si>
    <t>(u.a. Buchhaltung, GF, Finanzen, Datenschutz, Personalverwaltung, Qualitätsmanagement, IT, ÖffArb, Betriebsarzt, Sicherheitsbeauftragter)</t>
  </si>
  <si>
    <t>*Die Aufzählung der Kostenpositionen soll abschließend sein, d.h. "weitere" Kosten können nur in besonderen Einzelfällen mit einer schlüssigen Begründung berücksichtigt werden.</t>
  </si>
  <si>
    <t>Die Zuordnung zu den Kosten erfolgt unter Beachtung der folgenden Grundsätze:</t>
  </si>
  <si>
    <t>1. Kosten werden einmal erfasst.</t>
  </si>
  <si>
    <t>2. Einnahmen und Erstattungen werden zu den jeweiligen Positionen abgezogen.</t>
  </si>
  <si>
    <t>3. Verursachungsgerechte Zuordnung der Kosten.</t>
  </si>
  <si>
    <t>PK Steigerung</t>
  </si>
  <si>
    <t>Sach-/sonstige Kosten Pauschal</t>
  </si>
  <si>
    <t>Berufsgenossenschaft</t>
  </si>
  <si>
    <t>zwei Tage frei</t>
  </si>
  <si>
    <t>ein Tag frei</t>
  </si>
  <si>
    <t>kein Tag frei</t>
  </si>
  <si>
    <t>Heilligabend, Silvester (Dienstbefreiung)</t>
  </si>
  <si>
    <t>(auswählen)</t>
  </si>
  <si>
    <t>Qualifikationsgruppe 1</t>
  </si>
  <si>
    <t>Fortbildungskosten p.a. gesamt</t>
  </si>
  <si>
    <t>Fortbildungskosten pro VK</t>
  </si>
  <si>
    <t>4.</t>
  </si>
  <si>
    <t>bitte Positionen auflisten</t>
  </si>
  <si>
    <t>Betrag</t>
  </si>
  <si>
    <t>Eingruppierung gem. Qualifikatonsgruppe</t>
  </si>
  <si>
    <t>sonstige Positionen, die nicht 1.-3. zuzuordnen sind</t>
  </si>
  <si>
    <t>sonstige Positionen p.a. (gesamt)</t>
  </si>
  <si>
    <t>geringwertige Wirtschaftsgüter und Investitionen</t>
  </si>
  <si>
    <t>e.) Umlagen</t>
  </si>
  <si>
    <t>ohne</t>
  </si>
  <si>
    <t>von</t>
  </si>
  <si>
    <t>bis</t>
  </si>
  <si>
    <t>Ort, Datum</t>
  </si>
  <si>
    <t>Preis der FLS</t>
  </si>
  <si>
    <t>Caritasverband für das Erzbistum Berlin e.V.</t>
  </si>
  <si>
    <t>Erläuterung</t>
  </si>
  <si>
    <t>Diakonisches Werk Berlin-Brandenburg-schlesische Oberlausitz e.V.</t>
  </si>
  <si>
    <t>Paritätischer Wohlfahrtsverband LV Berlin e.V.</t>
  </si>
  <si>
    <t>DRK Landesverband Berliner Rotes Kreuz e.V.</t>
  </si>
  <si>
    <t>Jüdische Gemeinde zu Berlin KdöR.</t>
  </si>
  <si>
    <t>Tarif</t>
  </si>
  <si>
    <t>Wochenarbeitszeit (gem. Tarif-, Arbeitsvertrag in h/VK)</t>
  </si>
  <si>
    <t>Netto-Jahresarbeitsstunden</t>
  </si>
  <si>
    <t>Qualifikationsgruppe 0</t>
  </si>
  <si>
    <t>Qualifikationsgruppe 2.2</t>
  </si>
  <si>
    <t>Qualifikationsgruppe 2.1</t>
  </si>
  <si>
    <t>Personalkennzeichen</t>
  </si>
  <si>
    <t>Arbeiterwohlfahrt Landesverband Berlin e.V.</t>
  </si>
  <si>
    <t>Kalkulation</t>
  </si>
  <si>
    <t xml:space="preserve">Assistenz über alle Qualifikationsgruppen gem. A1_Personalliste </t>
  </si>
  <si>
    <t>1. Laufzeit</t>
  </si>
  <si>
    <t>Name:</t>
  </si>
  <si>
    <t>Anschrift:</t>
  </si>
  <si>
    <t>Telefon:</t>
  </si>
  <si>
    <t>E-Mail:</t>
  </si>
  <si>
    <t>3. Ansprechperson Kalkulation</t>
  </si>
  <si>
    <t>Unterschriftenberechtigte Person:</t>
  </si>
  <si>
    <t>Einrichtungskennzeichen</t>
  </si>
  <si>
    <t>Qualifikation (letzter Abschluss)</t>
  </si>
  <si>
    <t>Personalliste (Betreuungspersonal)</t>
  </si>
  <si>
    <t>Fortbildungskosten pro VK gem. Personalschlüssel</t>
  </si>
  <si>
    <t>Deckblatt</t>
  </si>
  <si>
    <t>rechtsgültige Unterschrift des Leistungserbringers</t>
  </si>
  <si>
    <t>Grunddaten</t>
  </si>
  <si>
    <t>Erläuterung (bei Abweichungen zum Vorjahr)</t>
  </si>
  <si>
    <t>Kosten</t>
  </si>
  <si>
    <t>Sach- und sonstige Kosten</t>
  </si>
  <si>
    <t>Ertrag</t>
  </si>
  <si>
    <t>JAZ</t>
  </si>
  <si>
    <t>VK</t>
  </si>
  <si>
    <t>Anzahl FLS/Modul</t>
  </si>
  <si>
    <t>Preis/FLS</t>
  </si>
  <si>
    <t>Einnahmen/Modul</t>
  </si>
  <si>
    <t>Durchschnittspersonalkosten</t>
  </si>
  <si>
    <t>PK/Modul (inkl. Fobi)</t>
  </si>
  <si>
    <t>Durchschnittsleitungskosten</t>
  </si>
  <si>
    <t>Gesamtkosten</t>
  </si>
  <si>
    <t>Differenz</t>
  </si>
  <si>
    <t>Anzahl FLS/Modul mit Auslastung</t>
  </si>
  <si>
    <t>Gesamteinnahmen</t>
  </si>
  <si>
    <t>2. Vertragspartner*in</t>
  </si>
  <si>
    <t>Anschrift</t>
  </si>
  <si>
    <t>4. Angaben zur Einrichtung</t>
  </si>
  <si>
    <t>AG-Brutto gem. Stellenanteil des letzten abgeschlossenen Geschäftsjahres</t>
  </si>
  <si>
    <t>Stellenanteil des letzten abgeschlossenen Geschäftsjahres (nur bei Veränderung zum aktuellen Jahr)</t>
  </si>
  <si>
    <t>AG-Brutto gem.  Stellenanteil im aktuellen Jahr</t>
  </si>
  <si>
    <t>geleistete Stunden des letzten abgeschlosssenen Geschäftsjahres</t>
  </si>
  <si>
    <t>fachliche Leitung (Personalkosten)</t>
  </si>
  <si>
    <t>Jahresarbeitszeit</t>
  </si>
  <si>
    <t>Gegenprobe</t>
  </si>
  <si>
    <t>Angebot zum Abschluss einer Leistungs- und Vergütungsvereinbarung nach § 125 SGB IX</t>
  </si>
  <si>
    <t>Bundesverband privater Träger der freien Kinder-, Jugend- und Sozialhilfe e. V. (VPK)</t>
  </si>
  <si>
    <t>Bundesverband privater Anbieter sozialer Dienst e.V. (BPA)</t>
  </si>
  <si>
    <t>Name der Einrichtungen/Standorte</t>
  </si>
  <si>
    <t>Eintragung erfolgt durch SenBJF</t>
  </si>
  <si>
    <t>Eingruppierung nach Arbeitsvertraglichen Richtlinien des LE</t>
  </si>
  <si>
    <t>Einstufung nach Arbeitsvertraglichen Richtlinien des LE</t>
  </si>
  <si>
    <t>kalkulierte Stunden des Prognosesjahres</t>
  </si>
  <si>
    <t>kalkulierte Stunden des Prognosejahres</t>
  </si>
  <si>
    <t>prospektiv Stunden/ Woche für das Prognosejahr</t>
  </si>
  <si>
    <t>Stellenanteil für das Prognosejahr</t>
  </si>
  <si>
    <t>Stellenanteil des aktuellen Jahres (nur bei Veränderungen zum Prognosejahr)</t>
  </si>
  <si>
    <t>prospektives AG-Brutto gem. Stellenanteil im Prognosejahr</t>
  </si>
  <si>
    <t>abgeschl. Jahr auf aktuelles Jahr</t>
  </si>
  <si>
    <t>aktuelles Jahr auf Prognosejahr</t>
  </si>
  <si>
    <t>Organisation:</t>
  </si>
  <si>
    <t>Verbandszugehörigkeit:</t>
  </si>
  <si>
    <t>Leitung gem. A2_fachliche Leitung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</si>
</sst>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#,##0.000"/>
    <numFmt numFmtId="167" formatCode="0.000"/>
  </numFmts>
  <fonts count="2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6"/>
      <color rgb="FFFF0000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trike/>
      <sz val="11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sz val="10"/>
      <color theme="3"/>
      <name val="Arial"/>
      <family val="2"/>
    </font>
    <font>
      <b/>
      <sz val="12"/>
      <color rgb="FF0000FF"/>
      <name val="Arial"/>
      <family val="2"/>
    </font>
    <font>
      <sz val="12"/>
      <name val="Arial"/>
      <family val="2"/>
    </font>
    <font>
      <b/>
      <sz val="12"/>
      <color rgb="FF00B050"/>
      <name val="Arial"/>
      <family val="2"/>
    </font>
    <font>
      <sz val="10"/>
      <color theme="1"/>
      <name val="Times New Roman"/>
      <family val="1"/>
    </font>
    <font>
      <sz val="11"/>
      <color rgb="FF000000"/>
      <name val="Arial"/>
      <family val="2"/>
    </font>
    <font>
      <sz val="8"/>
      <color theme="1"/>
      <name val="Arial"/>
      <family val="2"/>
    </font>
    <font>
      <b/>
      <sz val="16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 applyBorder="0"/>
    <xf numFmtId="0" fontId="1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5" fillId="0" borderId="0" applyFont="0" applyFill="0" applyBorder="0" applyProtection="0"/>
    <xf numFmtId="164" fontId="1" fillId="0" borderId="0" applyFont="0" applyFill="0" applyBorder="0" applyProtection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4" fillId="0" borderId="0" xfId="0" applyFont="1"/>
    <xf numFmtId="0" fontId="7" fillId="4" borderId="7" xfId="0" applyFont="1" applyFill="1" applyBorder="1" applyProtection="1">
      <protection locked="0"/>
    </xf>
    <xf numFmtId="0" fontId="8" fillId="4" borderId="7" xfId="0" applyFont="1" applyFill="1" applyBorder="1" applyProtection="1">
      <protection locked="0"/>
    </xf>
    <xf numFmtId="2" fontId="8" fillId="4" borderId="7" xfId="0" applyNumberFormat="1" applyFont="1" applyFill="1" applyBorder="1" applyProtection="1">
      <protection locked="0"/>
    </xf>
    <xf numFmtId="0" fontId="7" fillId="0" borderId="0" xfId="0" applyFont="1"/>
    <xf numFmtId="2" fontId="8" fillId="4" borderId="7" xfId="9" applyNumberFormat="1" applyFont="1" applyFill="1" applyBorder="1" applyProtection="1">
      <protection locked="0"/>
    </xf>
    <xf numFmtId="7" fontId="7" fillId="0" borderId="0" xfId="0" applyNumberFormat="1" applyFont="1"/>
    <xf numFmtId="0" fontId="10" fillId="0" borderId="0" xfId="0" applyFont="1"/>
    <xf numFmtId="44" fontId="7" fillId="0" borderId="0" xfId="9" applyFont="1"/>
    <xf numFmtId="165" fontId="7" fillId="4" borderId="7" xfId="1" applyNumberFormat="1" applyFont="1" applyFill="1" applyBorder="1" applyProtection="1">
      <protection locked="0"/>
    </xf>
    <xf numFmtId="2" fontId="7" fillId="0" borderId="0" xfId="0" applyNumberFormat="1" applyFont="1"/>
    <xf numFmtId="0" fontId="7" fillId="7" borderId="0" xfId="0" applyFont="1" applyFill="1"/>
    <xf numFmtId="0" fontId="14" fillId="0" borderId="0" xfId="0" applyFont="1"/>
    <xf numFmtId="0" fontId="5" fillId="0" borderId="0" xfId="0" applyFont="1"/>
    <xf numFmtId="44" fontId="7" fillId="4" borderId="7" xfId="9" applyFont="1" applyFill="1" applyBorder="1" applyProtection="1">
      <protection locked="0"/>
    </xf>
    <xf numFmtId="44" fontId="7" fillId="0" borderId="0" xfId="0" applyNumberFormat="1" applyFont="1"/>
    <xf numFmtId="44" fontId="8" fillId="4" borderId="7" xfId="9" applyFont="1" applyFill="1" applyBorder="1" applyProtection="1">
      <protection locked="0"/>
    </xf>
    <xf numFmtId="10" fontId="7" fillId="0" borderId="0" xfId="4" applyNumberFormat="1" applyFont="1"/>
    <xf numFmtId="0" fontId="17" fillId="0" borderId="0" xfId="0" applyFont="1"/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6" fontId="18" fillId="7" borderId="0" xfId="0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6" fontId="2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4" fontId="21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166" fontId="5" fillId="0" borderId="0" xfId="0" applyNumberFormat="1" applyFont="1"/>
    <xf numFmtId="167" fontId="7" fillId="0" borderId="0" xfId="0" applyNumberFormat="1" applyFont="1"/>
    <xf numFmtId="0" fontId="7" fillId="4" borderId="7" xfId="0" applyFont="1" applyFill="1" applyBorder="1" applyAlignment="1" applyProtection="1">
      <alignment horizontal="right"/>
      <protection locked="0"/>
    </xf>
    <xf numFmtId="0" fontId="7" fillId="0" borderId="9" xfId="0" applyFont="1" applyBorder="1"/>
    <xf numFmtId="0" fontId="7" fillId="0" borderId="10" xfId="0" applyFont="1" applyBorder="1"/>
    <xf numFmtId="0" fontId="7" fillId="0" borderId="13" xfId="0" applyFont="1" applyBorder="1"/>
    <xf numFmtId="0" fontId="7" fillId="0" borderId="19" xfId="0" applyFont="1" applyBorder="1"/>
    <xf numFmtId="0" fontId="9" fillId="3" borderId="0" xfId="0" applyFont="1" applyFill="1"/>
    <xf numFmtId="0" fontId="7" fillId="3" borderId="0" xfId="0" applyFont="1" applyFill="1"/>
    <xf numFmtId="0" fontId="7" fillId="0" borderId="17" xfId="0" applyFont="1" applyBorder="1"/>
    <xf numFmtId="44" fontId="7" fillId="0" borderId="17" xfId="0" applyNumberFormat="1" applyFont="1" applyBorder="1"/>
    <xf numFmtId="44" fontId="10" fillId="0" borderId="0" xfId="0" applyNumberFormat="1" applyFont="1"/>
    <xf numFmtId="43" fontId="7" fillId="0" borderId="0" xfId="0" applyNumberFormat="1" applyFont="1"/>
    <xf numFmtId="0" fontId="7" fillId="0" borderId="21" xfId="0" applyFont="1" applyBorder="1"/>
    <xf numFmtId="0" fontId="7" fillId="0" borderId="7" xfId="0" applyFont="1" applyBorder="1"/>
    <xf numFmtId="2" fontId="7" fillId="0" borderId="7" xfId="0" applyNumberFormat="1" applyFont="1" applyBorder="1"/>
    <xf numFmtId="2" fontId="7" fillId="0" borderId="16" xfId="0" applyNumberFormat="1" applyFont="1" applyBorder="1"/>
    <xf numFmtId="164" fontId="7" fillId="0" borderId="7" xfId="0" applyNumberFormat="1" applyFont="1" applyBorder="1"/>
    <xf numFmtId="164" fontId="7" fillId="0" borderId="16" xfId="0" applyNumberFormat="1" applyFont="1" applyBorder="1"/>
    <xf numFmtId="0" fontId="7" fillId="0" borderId="20" xfId="0" applyFont="1" applyBorder="1"/>
    <xf numFmtId="10" fontId="7" fillId="0" borderId="19" xfId="0" applyNumberFormat="1" applyFont="1" applyBorder="1"/>
    <xf numFmtId="164" fontId="7" fillId="0" borderId="20" xfId="0" applyNumberFormat="1" applyFont="1" applyBorder="1"/>
    <xf numFmtId="0" fontId="7" fillId="0" borderId="11" xfId="0" applyFont="1" applyBorder="1"/>
    <xf numFmtId="0" fontId="7" fillId="0" borderId="12" xfId="0" applyFont="1" applyBorder="1"/>
    <xf numFmtId="44" fontId="7" fillId="0" borderId="12" xfId="0" applyNumberFormat="1" applyFont="1" applyBorder="1"/>
    <xf numFmtId="44" fontId="7" fillId="0" borderId="14" xfId="0" applyNumberFormat="1" applyFont="1" applyBorder="1"/>
    <xf numFmtId="44" fontId="10" fillId="0" borderId="17" xfId="9" applyFont="1" applyBorder="1"/>
    <xf numFmtId="44" fontId="10" fillId="0" borderId="18" xfId="0" applyNumberFormat="1" applyFont="1" applyBorder="1"/>
    <xf numFmtId="0" fontId="7" fillId="0" borderId="0" xfId="0" applyFont="1" applyFill="1" applyBorder="1"/>
    <xf numFmtId="0" fontId="7" fillId="10" borderId="0" xfId="0" applyFont="1" applyFill="1"/>
    <xf numFmtId="14" fontId="4" fillId="4" borderId="7" xfId="0" applyNumberFormat="1" applyFont="1" applyFill="1" applyBorder="1" applyProtection="1">
      <protection locked="0"/>
    </xf>
    <xf numFmtId="44" fontId="7" fillId="8" borderId="6" xfId="9" applyFont="1" applyFill="1" applyBorder="1" applyProtection="1">
      <protection locked="0"/>
    </xf>
    <xf numFmtId="44" fontId="7" fillId="6" borderId="7" xfId="9" applyFont="1" applyFill="1" applyBorder="1" applyProtection="1">
      <protection locked="0"/>
    </xf>
    <xf numFmtId="0" fontId="7" fillId="4" borderId="0" xfId="0" applyFont="1" applyFill="1" applyProtection="1">
      <protection locked="0"/>
    </xf>
    <xf numFmtId="44" fontId="7" fillId="4" borderId="0" xfId="9" applyFont="1" applyFill="1" applyProtection="1">
      <protection locked="0"/>
    </xf>
    <xf numFmtId="0" fontId="7" fillId="0" borderId="0" xfId="0" applyFont="1" applyBorder="1"/>
    <xf numFmtId="164" fontId="7" fillId="0" borderId="0" xfId="0" applyNumberFormat="1" applyFont="1" applyBorder="1"/>
    <xf numFmtId="0" fontId="7" fillId="0" borderId="0" xfId="0" applyFont="1" applyProtection="1"/>
    <xf numFmtId="0" fontId="9" fillId="3" borderId="0" xfId="0" applyFont="1" applyFill="1" applyProtection="1"/>
    <xf numFmtId="0" fontId="7" fillId="0" borderId="0" xfId="0" applyFont="1" applyFill="1" applyProtection="1"/>
    <xf numFmtId="167" fontId="7" fillId="0" borderId="0" xfId="0" applyNumberFormat="1" applyFont="1" applyProtection="1"/>
    <xf numFmtId="43" fontId="7" fillId="0" borderId="0" xfId="1" applyFont="1" applyBorder="1" applyProtection="1"/>
    <xf numFmtId="43" fontId="7" fillId="0" borderId="7" xfId="1" applyFont="1" applyBorder="1" applyProtection="1"/>
    <xf numFmtId="165" fontId="7" fillId="0" borderId="7" xfId="0" applyNumberFormat="1" applyFont="1" applyBorder="1" applyProtection="1"/>
    <xf numFmtId="2" fontId="7" fillId="2" borderId="0" xfId="0" applyNumberFormat="1" applyFont="1" applyFill="1" applyProtection="1"/>
    <xf numFmtId="10" fontId="7" fillId="0" borderId="7" xfId="0" applyNumberFormat="1" applyFont="1" applyBorder="1" applyProtection="1"/>
    <xf numFmtId="0" fontId="14" fillId="3" borderId="0" xfId="0" applyFont="1" applyFill="1" applyProtection="1"/>
    <xf numFmtId="9" fontId="7" fillId="3" borderId="0" xfId="4" applyFont="1" applyFill="1" applyProtection="1"/>
    <xf numFmtId="0" fontId="26" fillId="0" borderId="0" xfId="0" applyFont="1" applyAlignment="1" applyProtection="1">
      <alignment wrapText="1"/>
    </xf>
    <xf numFmtId="0" fontId="4" fillId="0" borderId="0" xfId="0" applyFont="1" applyAlignment="1" applyProtection="1">
      <alignment horizontal="left"/>
    </xf>
    <xf numFmtId="14" fontId="7" fillId="0" borderId="0" xfId="0" applyNumberFormat="1" applyFont="1" applyProtection="1"/>
    <xf numFmtId="0" fontId="4" fillId="0" borderId="0" xfId="0" applyFont="1" applyProtection="1"/>
    <xf numFmtId="0" fontId="7" fillId="0" borderId="9" xfId="0" applyFont="1" applyBorder="1" applyProtection="1"/>
    <xf numFmtId="0" fontId="7" fillId="0" borderId="13" xfId="0" applyFont="1" applyBorder="1" applyProtection="1"/>
    <xf numFmtId="43" fontId="7" fillId="0" borderId="0" xfId="1" applyFont="1" applyFill="1" applyBorder="1" applyProtection="1"/>
    <xf numFmtId="0" fontId="7" fillId="0" borderId="19" xfId="0" applyFont="1" applyBorder="1" applyProtection="1"/>
    <xf numFmtId="0" fontId="7" fillId="0" borderId="11" xfId="0" applyFont="1" applyBorder="1" applyAlignment="1" applyProtection="1">
      <alignment vertical="top"/>
    </xf>
    <xf numFmtId="0" fontId="7" fillId="0" borderId="14" xfId="0" applyFont="1" applyBorder="1" applyProtection="1"/>
    <xf numFmtId="0" fontId="10" fillId="0" borderId="0" xfId="0" applyFont="1" applyProtection="1"/>
    <xf numFmtId="0" fontId="10" fillId="0" borderId="7" xfId="0" applyFont="1" applyBorder="1" applyProtection="1"/>
    <xf numFmtId="44" fontId="10" fillId="0" borderId="7" xfId="0" applyNumberFormat="1" applyFont="1" applyBorder="1" applyProtection="1"/>
    <xf numFmtId="0" fontId="4" fillId="0" borderId="8" xfId="0" applyFont="1" applyBorder="1" applyProtection="1"/>
    <xf numFmtId="0" fontId="2" fillId="0" borderId="8" xfId="0" applyFont="1" applyBorder="1" applyProtection="1"/>
    <xf numFmtId="0" fontId="2" fillId="0" borderId="0" xfId="0" applyFont="1" applyProtection="1"/>
    <xf numFmtId="0" fontId="14" fillId="0" borderId="0" xfId="0" applyFont="1" applyProtection="1"/>
    <xf numFmtId="44" fontId="7" fillId="0" borderId="7" xfId="0" applyNumberFormat="1" applyFont="1" applyBorder="1" applyProtection="1"/>
    <xf numFmtId="44" fontId="7" fillId="0" borderId="0" xfId="0" applyNumberFormat="1" applyFont="1" applyProtection="1"/>
    <xf numFmtId="44" fontId="7" fillId="0" borderId="0" xfId="0" applyNumberFormat="1" applyFont="1" applyFill="1" applyProtection="1"/>
    <xf numFmtId="44" fontId="7" fillId="0" borderId="7" xfId="9" applyFont="1" applyBorder="1" applyProtection="1"/>
    <xf numFmtId="44" fontId="10" fillId="0" borderId="7" xfId="9" applyFont="1" applyBorder="1" applyProtection="1"/>
    <xf numFmtId="43" fontId="7" fillId="0" borderId="0" xfId="1" applyFont="1" applyProtection="1"/>
    <xf numFmtId="44" fontId="10" fillId="0" borderId="0" xfId="9" applyFont="1" applyProtection="1"/>
    <xf numFmtId="165" fontId="7" fillId="0" borderId="0" xfId="1" applyNumberFormat="1" applyFont="1" applyProtection="1"/>
    <xf numFmtId="44" fontId="7" fillId="0" borderId="0" xfId="9" applyFont="1" applyProtection="1"/>
    <xf numFmtId="44" fontId="7" fillId="0" borderId="0" xfId="4" applyNumberFormat="1" applyFont="1" applyProtection="1"/>
    <xf numFmtId="10" fontId="7" fillId="0" borderId="0" xfId="0" applyNumberFormat="1" applyFont="1" applyProtection="1"/>
    <xf numFmtId="0" fontId="14" fillId="3" borderId="4" xfId="0" applyFont="1" applyFill="1" applyBorder="1" applyProtection="1"/>
    <xf numFmtId="0" fontId="14" fillId="3" borderId="5" xfId="0" applyFont="1" applyFill="1" applyBorder="1" applyProtection="1"/>
    <xf numFmtId="44" fontId="14" fillId="3" borderId="5" xfId="9" applyFont="1" applyFill="1" applyBorder="1" applyProtection="1"/>
    <xf numFmtId="44" fontId="14" fillId="3" borderId="6" xfId="9" applyFont="1" applyFill="1" applyBorder="1" applyProtection="1"/>
    <xf numFmtId="0" fontId="13" fillId="3" borderId="0" xfId="0" applyFont="1" applyFill="1" applyProtection="1"/>
    <xf numFmtId="0" fontId="12" fillId="3" borderId="0" xfId="0" applyFont="1" applyFill="1" applyProtection="1"/>
    <xf numFmtId="0" fontId="12" fillId="0" borderId="0" xfId="0" applyFont="1" applyProtection="1"/>
    <xf numFmtId="0" fontId="11" fillId="0" borderId="0" xfId="0" applyFo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wrapText="1"/>
    </xf>
    <xf numFmtId="0" fontId="7" fillId="0" borderId="7" xfId="0" applyFont="1" applyFill="1" applyBorder="1" applyProtection="1"/>
    <xf numFmtId="2" fontId="8" fillId="0" borderId="7" xfId="0" applyNumberFormat="1" applyFont="1" applyBorder="1" applyProtection="1"/>
    <xf numFmtId="2" fontId="8" fillId="0" borderId="7" xfId="9" applyNumberFormat="1" applyFont="1" applyFill="1" applyBorder="1" applyProtection="1"/>
    <xf numFmtId="44" fontId="8" fillId="0" borderId="7" xfId="9" applyFont="1" applyFill="1" applyBorder="1" applyProtection="1"/>
    <xf numFmtId="7" fontId="7" fillId="0" borderId="0" xfId="0" applyNumberFormat="1" applyFont="1" applyProtection="1"/>
    <xf numFmtId="2" fontId="10" fillId="0" borderId="7" xfId="0" applyNumberFormat="1" applyFont="1" applyBorder="1" applyProtection="1"/>
    <xf numFmtId="7" fontId="10" fillId="0" borderId="7" xfId="0" applyNumberFormat="1" applyFont="1" applyBorder="1" applyProtection="1"/>
    <xf numFmtId="7" fontId="10" fillId="0" borderId="0" xfId="0" applyNumberFormat="1" applyFont="1" applyProtection="1"/>
    <xf numFmtId="44" fontId="8" fillId="0" borderId="0" xfId="9" applyFont="1" applyFill="1" applyBorder="1" applyProtection="1"/>
    <xf numFmtId="0" fontId="4" fillId="0" borderId="7" xfId="0" applyFont="1" applyBorder="1" applyProtection="1"/>
    <xf numFmtId="0" fontId="2" fillId="0" borderId="7" xfId="4" applyNumberFormat="1" applyFont="1" applyFill="1" applyBorder="1" applyProtection="1"/>
    <xf numFmtId="0" fontId="2" fillId="0" borderId="0" xfId="4" applyNumberFormat="1" applyFont="1" applyFill="1" applyBorder="1" applyProtection="1"/>
    <xf numFmtId="10" fontId="8" fillId="0" borderId="7" xfId="4" applyNumberFormat="1" applyFont="1" applyFill="1" applyBorder="1" applyProtection="1"/>
    <xf numFmtId="10" fontId="8" fillId="0" borderId="0" xfId="4" applyNumberFormat="1" applyFont="1" applyFill="1" applyBorder="1" applyProtection="1"/>
    <xf numFmtId="0" fontId="25" fillId="0" borderId="0" xfId="0" applyFont="1" applyProtection="1"/>
    <xf numFmtId="2" fontId="8" fillId="0" borderId="0" xfId="9" applyNumberFormat="1" applyFont="1" applyFill="1" applyBorder="1" applyProtection="1"/>
    <xf numFmtId="10" fontId="7" fillId="0" borderId="0" xfId="4" applyNumberFormat="1" applyFont="1" applyProtection="1"/>
    <xf numFmtId="0" fontId="13" fillId="0" borderId="0" xfId="0" applyFont="1" applyProtection="1"/>
    <xf numFmtId="0" fontId="8" fillId="0" borderId="0" xfId="0" applyFont="1" applyProtection="1"/>
    <xf numFmtId="44" fontId="7" fillId="0" borderId="2" xfId="0" applyNumberFormat="1" applyFont="1" applyBorder="1" applyProtection="1"/>
    <xf numFmtId="2" fontId="7" fillId="0" borderId="2" xfId="0" applyNumberFormat="1" applyFont="1" applyBorder="1" applyProtection="1"/>
    <xf numFmtId="2" fontId="7" fillId="0" borderId="0" xfId="0" applyNumberFormat="1" applyFont="1" applyProtection="1"/>
    <xf numFmtId="2" fontId="10" fillId="0" borderId="2" xfId="0" applyNumberFormat="1" applyFont="1" applyBorder="1" applyProtection="1"/>
    <xf numFmtId="2" fontId="10" fillId="0" borderId="0" xfId="0" applyNumberFormat="1" applyFont="1" applyProtection="1"/>
    <xf numFmtId="0" fontId="7" fillId="3" borderId="0" xfId="0" applyFont="1" applyFill="1" applyProtection="1"/>
    <xf numFmtId="0" fontId="7" fillId="0" borderId="0" xfId="0" applyFont="1" applyAlignment="1" applyProtection="1">
      <alignment horizontal="left"/>
    </xf>
    <xf numFmtId="0" fontId="9" fillId="0" borderId="0" xfId="0" applyFont="1" applyProtection="1"/>
    <xf numFmtId="0" fontId="14" fillId="0" borderId="1" xfId="0" applyFont="1" applyBorder="1" applyProtection="1"/>
    <xf numFmtId="0" fontId="7" fillId="0" borderId="3" xfId="0" applyFont="1" applyBorder="1" applyProtection="1"/>
    <xf numFmtId="44" fontId="10" fillId="0" borderId="2" xfId="9" applyFont="1" applyBorder="1" applyProtection="1"/>
    <xf numFmtId="0" fontId="5" fillId="0" borderId="0" xfId="0" applyFont="1" applyProtection="1"/>
    <xf numFmtId="0" fontId="3" fillId="3" borderId="4" xfId="0" applyFont="1" applyFill="1" applyBorder="1" applyProtection="1"/>
    <xf numFmtId="0" fontId="7" fillId="3" borderId="5" xfId="0" applyFont="1" applyFill="1" applyBorder="1" applyProtection="1"/>
    <xf numFmtId="44" fontId="15" fillId="3" borderId="6" xfId="9" applyFont="1" applyFill="1" applyBorder="1" applyProtection="1"/>
    <xf numFmtId="44" fontId="14" fillId="0" borderId="0" xfId="9" applyFont="1" applyProtection="1"/>
    <xf numFmtId="0" fontId="7" fillId="3" borderId="4" xfId="0" applyFont="1" applyFill="1" applyBorder="1" applyProtection="1"/>
    <xf numFmtId="44" fontId="7" fillId="5" borderId="6" xfId="9" applyFont="1" applyFill="1" applyBorder="1" applyProtection="1"/>
    <xf numFmtId="0" fontId="15" fillId="0" borderId="0" xfId="0" applyFont="1" applyProtection="1"/>
    <xf numFmtId="44" fontId="7" fillId="0" borderId="0" xfId="9" applyFont="1" applyFill="1" applyBorder="1" applyProtection="1"/>
    <xf numFmtId="0" fontId="13" fillId="3" borderId="4" xfId="0" applyFont="1" applyFill="1" applyBorder="1" applyProtection="1"/>
    <xf numFmtId="44" fontId="9" fillId="3" borderId="6" xfId="9" applyFont="1" applyFill="1" applyBorder="1" applyProtection="1"/>
    <xf numFmtId="44" fontId="24" fillId="0" borderId="0" xfId="9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44" fontId="23" fillId="0" borderId="0" xfId="9" applyFont="1" applyProtection="1"/>
    <xf numFmtId="0" fontId="23" fillId="0" borderId="0" xfId="0" applyFont="1" applyProtection="1"/>
    <xf numFmtId="0" fontId="4" fillId="4" borderId="22" xfId="0" applyFont="1" applyFill="1" applyBorder="1" applyAlignment="1" applyProtection="1">
      <alignment horizontal="left" wrapText="1"/>
      <protection locked="0"/>
    </xf>
    <xf numFmtId="0" fontId="4" fillId="4" borderId="23" xfId="0" applyFont="1" applyFill="1" applyBorder="1" applyAlignment="1" applyProtection="1">
      <alignment horizontal="left" wrapText="1"/>
      <protection locked="0"/>
    </xf>
    <xf numFmtId="0" fontId="4" fillId="4" borderId="24" xfId="0" applyFont="1" applyFill="1" applyBorder="1" applyAlignment="1" applyProtection="1">
      <alignment horizontal="left" wrapText="1"/>
      <protection locked="0"/>
    </xf>
    <xf numFmtId="0" fontId="7" fillId="4" borderId="7" xfId="0" applyFont="1" applyFill="1" applyBorder="1" applyAlignment="1" applyProtection="1">
      <alignment horizontal="right" wrapText="1"/>
      <protection locked="0"/>
    </xf>
    <xf numFmtId="49" fontId="8" fillId="4" borderId="7" xfId="0" applyNumberFormat="1" applyFont="1" applyFill="1" applyBorder="1" applyAlignment="1" applyProtection="1">
      <alignment wrapText="1"/>
      <protection locked="0"/>
    </xf>
    <xf numFmtId="0" fontId="8" fillId="9" borderId="7" xfId="9" applyNumberFormat="1" applyFont="1" applyFill="1" applyBorder="1" applyAlignment="1" applyProtection="1">
      <alignment wrapText="1"/>
      <protection locked="0"/>
    </xf>
    <xf numFmtId="10" fontId="8" fillId="0" borderId="7" xfId="4" applyNumberFormat="1" applyFont="1" applyFill="1" applyBorder="1" applyProtection="1">
      <protection locked="0"/>
    </xf>
    <xf numFmtId="0" fontId="7" fillId="4" borderId="7" xfId="0" applyFont="1" applyFill="1" applyBorder="1" applyAlignment="1" applyProtection="1">
      <alignment wrapText="1"/>
      <protection locked="0"/>
    </xf>
    <xf numFmtId="0" fontId="2" fillId="0" borderId="0" xfId="0" applyFont="1" applyBorder="1" applyProtection="1"/>
    <xf numFmtId="0" fontId="7" fillId="0" borderId="0" xfId="0" applyFont="1" applyFill="1" applyBorder="1" applyProtection="1">
      <protection locked="0"/>
    </xf>
    <xf numFmtId="0" fontId="4" fillId="0" borderId="23" xfId="0" applyFont="1" applyFill="1" applyBorder="1" applyAlignment="1" applyProtection="1">
      <alignment horizontal="left"/>
    </xf>
    <xf numFmtId="0" fontId="4" fillId="0" borderId="26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left"/>
    </xf>
    <xf numFmtId="0" fontId="4" fillId="0" borderId="28" xfId="0" applyFont="1" applyFill="1" applyBorder="1" applyAlignment="1" applyProtection="1">
      <alignment horizontal="left"/>
    </xf>
    <xf numFmtId="0" fontId="4" fillId="4" borderId="21" xfId="0" applyFont="1" applyFill="1" applyBorder="1" applyAlignment="1" applyProtection="1">
      <alignment horizontal="left" wrapText="1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0" fontId="4" fillId="4" borderId="30" xfId="0" applyFont="1" applyFill="1" applyBorder="1" applyAlignment="1" applyProtection="1">
      <alignment horizontal="left" wrapText="1"/>
      <protection locked="0"/>
    </xf>
    <xf numFmtId="0" fontId="4" fillId="4" borderId="27" xfId="0" applyFont="1" applyFill="1" applyBorder="1" applyAlignment="1" applyProtection="1">
      <alignment horizontal="left" wrapText="1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3" xfId="0" applyFont="1" applyFill="1" applyBorder="1" applyAlignment="1" applyProtection="1">
      <alignment horizontal="left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26" fillId="0" borderId="0" xfId="0" applyFont="1" applyAlignment="1" applyProtection="1">
      <alignment horizontal="center" vertical="top" wrapText="1"/>
    </xf>
    <xf numFmtId="0" fontId="4" fillId="4" borderId="7" xfId="0" applyFont="1" applyFill="1" applyBorder="1" applyAlignment="1" applyProtection="1">
      <alignment horizontal="left" wrapText="1"/>
      <protection locked="0"/>
    </xf>
    <xf numFmtId="0" fontId="4" fillId="4" borderId="7" xfId="0" applyFont="1" applyFill="1" applyBorder="1" applyAlignment="1" applyProtection="1">
      <alignment horizontal="left"/>
      <protection locked="0"/>
    </xf>
    <xf numFmtId="0" fontId="4" fillId="4" borderId="3" xfId="0" applyFont="1" applyFill="1" applyBorder="1" applyAlignment="1" applyProtection="1">
      <alignment horizontal="left" wrapText="1"/>
      <protection locked="0"/>
    </xf>
    <xf numFmtId="0" fontId="4" fillId="4" borderId="2" xfId="0" applyFont="1" applyFill="1" applyBorder="1" applyAlignment="1" applyProtection="1">
      <alignment horizontal="left" wrapText="1"/>
      <protection locked="0"/>
    </xf>
    <xf numFmtId="0" fontId="7" fillId="0" borderId="9" xfId="0" applyFont="1" applyBorder="1" applyAlignment="1" applyProtection="1">
      <alignment horizontal="left" vertical="top"/>
    </xf>
    <xf numFmtId="0" fontId="7" fillId="0" borderId="13" xfId="0" applyFont="1" applyBorder="1" applyAlignment="1" applyProtection="1">
      <alignment horizontal="left" vertical="top"/>
    </xf>
    <xf numFmtId="0" fontId="7" fillId="0" borderId="11" xfId="0" applyFont="1" applyBorder="1" applyAlignment="1" applyProtection="1">
      <alignment horizontal="left" vertical="top"/>
    </xf>
    <xf numFmtId="0" fontId="7" fillId="0" borderId="14" xfId="0" applyFont="1" applyBorder="1" applyAlignment="1" applyProtection="1">
      <alignment horizontal="left" vertical="top"/>
    </xf>
    <xf numFmtId="0" fontId="4" fillId="0" borderId="22" xfId="0" applyFont="1" applyFill="1" applyBorder="1" applyAlignment="1" applyProtection="1">
      <alignment horizontal="left"/>
    </xf>
    <xf numFmtId="0" fontId="4" fillId="0" borderId="15" xfId="0" applyFont="1" applyFill="1" applyBorder="1" applyAlignment="1" applyProtection="1">
      <alignment horizontal="left"/>
    </xf>
    <xf numFmtId="49" fontId="4" fillId="4" borderId="29" xfId="0" applyNumberFormat="1" applyFont="1" applyFill="1" applyBorder="1" applyAlignment="1" applyProtection="1">
      <alignment horizontal="left" wrapText="1"/>
      <protection locked="0"/>
    </xf>
    <xf numFmtId="49" fontId="4" fillId="4" borderId="25" xfId="0" applyNumberFormat="1" applyFont="1" applyFill="1" applyBorder="1" applyAlignment="1" applyProtection="1">
      <alignment horizontal="left" wrapText="1"/>
      <protection locked="0"/>
    </xf>
  </cellXfs>
  <cellStyles count="10">
    <cellStyle name="Euro" xfId="5" xr:uid="{00000000-0005-0000-0000-000000000000}"/>
    <cellStyle name="Komma" xfId="1" builtinId="3"/>
    <cellStyle name="Komma 3" xfId="8" xr:uid="{00000000-0005-0000-0000-000002000000}"/>
    <cellStyle name="Prozent" xfId="4" builtinId="5"/>
    <cellStyle name="Standard" xfId="0" builtinId="0"/>
    <cellStyle name="Standard 17" xfId="3" xr:uid="{00000000-0005-0000-0000-000005000000}"/>
    <cellStyle name="Standard 4" xfId="2" xr:uid="{00000000-0005-0000-0000-000006000000}"/>
    <cellStyle name="Standard 8" xfId="6" xr:uid="{00000000-0005-0000-0000-000007000000}"/>
    <cellStyle name="Währung" xfId="9" builtinId="4"/>
    <cellStyle name="Währung 2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509832</xdr:colOff>
      <xdr:row>14</xdr:row>
      <xdr:rowOff>2932</xdr:rowOff>
    </xdr:from>
    <xdr:to>
      <xdr:col>3</xdr:col>
      <xdr:colOff>166688</xdr:colOff>
      <xdr:row>14</xdr:row>
      <xdr:rowOff>171842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5186607" y="2708032"/>
          <a:ext cx="504581" cy="168910"/>
          <a:chOff x="6892587" y="2551349"/>
          <a:chExt cx="374650" cy="236706"/>
        </a:xfrm>
      </xdr:grpSpPr>
      <xdr:sp macro="" textlink="">
        <xdr:nvSpPr>
          <xdr:cNvPr id="3" name="Rechteckiger Pfeil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6892587" y="2633899"/>
            <a:ext cx="374650" cy="154156"/>
          </a:xfrm>
          <a:prstGeom prst="bentArrow">
            <a:avLst/>
          </a:prstGeom>
          <a:ln w="3175">
            <a:solidFill>
              <a:schemeClr val="accent2"/>
            </a:solidFill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>
              <a:solidFill>
                <a:schemeClr val="tx1"/>
              </a:solidFill>
            </a:endParaRPr>
          </a:p>
        </xdr:txBody>
      </xdr:sp>
      <xdr:sp macro="" textlink="">
        <xdr:nvSpPr>
          <xdr:cNvPr id="4" name="Rechteckiger Pfeil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 flipV="1">
            <a:off x="6892587" y="2551349"/>
            <a:ext cx="374650" cy="165100"/>
          </a:xfrm>
          <a:prstGeom prst="bentArrow">
            <a:avLst/>
          </a:prstGeom>
          <a:ln w="3175">
            <a:solidFill>
              <a:schemeClr val="accent2"/>
            </a:solidFill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yer\AppData\Local\Microsoft\Windows\INetCache\Content.Outlook\6HZUUHLK\2025-01-13%20Kalkulation_BRV-Anlage_4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LLMARBEGERT\AppData\Local\Microsoft\Windows\INetCache\Content.Outlook\ADQCSIXZ\2024-10-01%20Kalkulation%20B07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nddaten"/>
      <sheetName val="KALKULATION"/>
      <sheetName val="A1_Personalliste"/>
      <sheetName val="A2_JAZ und SFPNbK"/>
      <sheetName val="A3_WegeZeit"/>
      <sheetName val="A4_LDE"/>
      <sheetName val="A6_SK.Ass"/>
      <sheetName val="A7_Räumliche Ausstattung"/>
      <sheetName val="A8_ind.Lstg"/>
      <sheetName val="Tabelle1"/>
    </sheetNames>
    <sheetDataSet>
      <sheetData sheetId="0">
        <row r="6">
          <cell r="O6" t="str">
            <v>FK Assistenz</v>
          </cell>
        </row>
        <row r="7">
          <cell r="O7" t="str">
            <v>Nicht-FK Assistenz</v>
          </cell>
        </row>
        <row r="8">
          <cell r="O8" t="str">
            <v>Leasingpersonal FK</v>
          </cell>
        </row>
        <row r="9">
          <cell r="O9" t="str">
            <v>Leasingpersonal Nicht-FK</v>
          </cell>
        </row>
        <row r="10">
          <cell r="O10" t="str">
            <v>Sonstiges fachl. Personal</v>
          </cell>
        </row>
        <row r="11">
          <cell r="O11" t="str">
            <v>fachliche Leitung</v>
          </cell>
        </row>
        <row r="14">
          <cell r="D14">
            <v>38.5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nddaten"/>
      <sheetName val="KALKULATION"/>
      <sheetName val="A1_Personalliste"/>
      <sheetName val="A2_JAZ und SFPNbK"/>
      <sheetName val="A3_WegeZeit"/>
      <sheetName val="A4_LDE"/>
      <sheetName val="A5_RWL"/>
      <sheetName val="A6_SK.Ass"/>
      <sheetName val="A7_Inv.Flaechen"/>
      <sheetName val="A8_ind.Lstg"/>
    </sheetNames>
    <sheetDataSet>
      <sheetData sheetId="0" refreshError="1">
        <row r="14">
          <cell r="D14">
            <v>38.5</v>
          </cell>
        </row>
        <row r="15">
          <cell r="M15">
            <v>52.178571428571431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m/search?q=Bundesverband+privater+Tr%C3%A4ger+der+freien+Kinder-%2C+Jugend-+und+Sozialhilfe+e.+V.&amp;sca_esv=3fa20b0e5d950a51&amp;ei=WCGXaanrCO6L9u8PgP_HsQo&amp;biw=1536&amp;bih=695&amp;ved=2ahUKEwj-hveb5eWSAxVXhf0HHbSOAh0QgK4QegYIAAgAEAQ&amp;uact=5&amp;oq=abk%C3%BCrzung+vpk&amp;gs_lp=Egxnd3Mtd2l6LXNlcnAiDmFia8O8cnp1bmcgdnBrMgQQABgeMgQQABgeMgQQABgeMgYQABgIGB4yBRAAGO8FMggQABiABBiiBDIIEAAYgAQYogQyCBAAGIAEGKIESN0VUM8LWJ0QcAJ4AZABAJgBXKABrAGqAQEyuAEDyAEA-AEBmAIEoALCAcICChAAGLADGNYEGEfCAgUQABiABJgDAIgGAZAGCJIHATSgB7sIsgcBMrgHtwHCBwMyLTTIBw-ACAA&amp;sclient=gws-wiz-ser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zoomScale="90" zoomScaleNormal="90" workbookViewId="0">
      <selection activeCell="C41" sqref="C41"/>
    </sheetView>
  </sheetViews>
  <sheetFormatPr baseColWidth="10" defaultColWidth="11.25" defaultRowHeight="14.25"/>
  <cols>
    <col min="1" max="1" width="29.375" style="74" customWidth="1"/>
    <col min="2" max="5" width="16.875" style="74" customWidth="1"/>
    <col min="6" max="12" width="11.25" style="74"/>
    <col min="13" max="13" width="22.625" style="74" bestFit="1" customWidth="1"/>
    <col min="14" max="18" width="11.25" style="74"/>
    <col min="19" max="19" width="30.75" style="74" bestFit="1" customWidth="1"/>
    <col min="20" max="16384" width="11.25" style="74"/>
  </cols>
  <sheetData>
    <row r="1" spans="1:8" ht="18">
      <c r="A1" s="75" t="s">
        <v>145</v>
      </c>
    </row>
    <row r="2" spans="1:8" ht="48" customHeight="1">
      <c r="A2" s="190" t="s">
        <v>174</v>
      </c>
      <c r="B2" s="190"/>
      <c r="C2" s="190"/>
      <c r="D2" s="190"/>
      <c r="E2" s="190"/>
      <c r="F2" s="85"/>
      <c r="G2" s="85"/>
      <c r="H2" s="85"/>
    </row>
    <row r="4" spans="1:8">
      <c r="A4" s="74" t="s">
        <v>134</v>
      </c>
      <c r="B4" s="86" t="s">
        <v>114</v>
      </c>
      <c r="C4" s="67"/>
      <c r="D4" s="86" t="s">
        <v>115</v>
      </c>
      <c r="E4" s="67"/>
      <c r="F4" s="87"/>
    </row>
    <row r="6" spans="1:8">
      <c r="A6" s="74" t="s">
        <v>164</v>
      </c>
      <c r="B6" s="88"/>
      <c r="C6" s="88"/>
      <c r="D6" s="88"/>
      <c r="E6" s="88"/>
    </row>
    <row r="7" spans="1:8">
      <c r="A7" s="88" t="s">
        <v>189</v>
      </c>
      <c r="B7" s="184"/>
      <c r="C7" s="193"/>
      <c r="D7" s="193"/>
      <c r="E7" s="194"/>
    </row>
    <row r="8" spans="1:8">
      <c r="A8" s="88" t="s">
        <v>136</v>
      </c>
      <c r="B8" s="184"/>
      <c r="C8" s="193"/>
      <c r="D8" s="193"/>
      <c r="E8" s="194"/>
    </row>
    <row r="9" spans="1:8">
      <c r="A9" s="88" t="s">
        <v>140</v>
      </c>
      <c r="B9" s="184"/>
      <c r="C9" s="193"/>
      <c r="D9" s="193"/>
      <c r="E9" s="194"/>
    </row>
    <row r="10" spans="1:8">
      <c r="A10" s="88" t="s">
        <v>137</v>
      </c>
      <c r="B10" s="187"/>
      <c r="C10" s="188"/>
      <c r="D10" s="188"/>
      <c r="E10" s="189"/>
    </row>
    <row r="11" spans="1:8">
      <c r="A11" s="88" t="s">
        <v>138</v>
      </c>
      <c r="B11" s="187"/>
      <c r="C11" s="188"/>
      <c r="D11" s="188"/>
      <c r="E11" s="189"/>
    </row>
    <row r="12" spans="1:8">
      <c r="A12" s="88" t="s">
        <v>190</v>
      </c>
      <c r="B12" s="187"/>
      <c r="C12" s="188"/>
      <c r="D12" s="188"/>
      <c r="E12" s="189"/>
    </row>
    <row r="14" spans="1:8">
      <c r="A14" s="74" t="s">
        <v>139</v>
      </c>
      <c r="B14" s="88"/>
      <c r="C14" s="88"/>
      <c r="D14" s="88"/>
      <c r="E14" s="88"/>
    </row>
    <row r="15" spans="1:8">
      <c r="A15" s="88" t="s">
        <v>135</v>
      </c>
      <c r="B15" s="191"/>
      <c r="C15" s="191"/>
      <c r="D15" s="191"/>
      <c r="E15" s="191"/>
    </row>
    <row r="16" spans="1:8">
      <c r="A16" s="88" t="s">
        <v>137</v>
      </c>
      <c r="B16" s="192"/>
      <c r="C16" s="192"/>
      <c r="D16" s="192"/>
      <c r="E16" s="192"/>
    </row>
    <row r="17" spans="1:6">
      <c r="A17" s="88" t="s">
        <v>138</v>
      </c>
      <c r="B17" s="192"/>
      <c r="C17" s="192"/>
      <c r="D17" s="192"/>
      <c r="E17" s="192"/>
    </row>
    <row r="19" spans="1:6">
      <c r="A19" s="74" t="s">
        <v>166</v>
      </c>
    </row>
    <row r="20" spans="1:6" ht="15" thickBot="1">
      <c r="B20" s="88"/>
      <c r="C20" s="88"/>
      <c r="D20" s="88"/>
      <c r="E20" s="88"/>
    </row>
    <row r="21" spans="1:6">
      <c r="A21" s="89"/>
      <c r="B21" s="89"/>
      <c r="C21" s="90"/>
      <c r="D21" s="195" t="s">
        <v>141</v>
      </c>
      <c r="E21" s="196"/>
      <c r="F21" s="91"/>
    </row>
    <row r="22" spans="1:6" ht="15" thickBot="1">
      <c r="A22" s="92" t="s">
        <v>177</v>
      </c>
      <c r="B22" s="93" t="s">
        <v>165</v>
      </c>
      <c r="C22" s="94"/>
      <c r="D22" s="197" t="s">
        <v>178</v>
      </c>
      <c r="E22" s="198"/>
    </row>
    <row r="23" spans="1:6">
      <c r="A23" s="169"/>
      <c r="B23" s="201"/>
      <c r="C23" s="202"/>
      <c r="D23" s="199"/>
      <c r="E23" s="200"/>
    </row>
    <row r="24" spans="1:6">
      <c r="A24" s="170"/>
      <c r="B24" s="183"/>
      <c r="C24" s="184"/>
      <c r="D24" s="179"/>
      <c r="E24" s="180"/>
    </row>
    <row r="25" spans="1:6">
      <c r="A25" s="170"/>
      <c r="B25" s="183"/>
      <c r="C25" s="184"/>
      <c r="D25" s="179"/>
      <c r="E25" s="180"/>
    </row>
    <row r="26" spans="1:6">
      <c r="A26" s="170"/>
      <c r="B26" s="183"/>
      <c r="C26" s="184"/>
      <c r="D26" s="179"/>
      <c r="E26" s="180"/>
    </row>
    <row r="27" spans="1:6">
      <c r="A27" s="170"/>
      <c r="B27" s="183"/>
      <c r="C27" s="184"/>
      <c r="D27" s="179"/>
      <c r="E27" s="180"/>
    </row>
    <row r="28" spans="1:6">
      <c r="A28" s="170"/>
      <c r="B28" s="183"/>
      <c r="C28" s="184"/>
      <c r="D28" s="179"/>
      <c r="E28" s="180"/>
    </row>
    <row r="29" spans="1:6">
      <c r="A29" s="170"/>
      <c r="B29" s="183"/>
      <c r="C29" s="184"/>
      <c r="D29" s="179"/>
      <c r="E29" s="180"/>
    </row>
    <row r="30" spans="1:6" ht="15" thickBot="1">
      <c r="A30" s="171"/>
      <c r="B30" s="185"/>
      <c r="C30" s="186"/>
      <c r="D30" s="181"/>
      <c r="E30" s="182"/>
    </row>
    <row r="31" spans="1:6">
      <c r="A31" s="88"/>
      <c r="B31" s="88"/>
      <c r="C31" s="88"/>
      <c r="D31" s="88"/>
      <c r="E31" s="88"/>
    </row>
    <row r="32" spans="1:6">
      <c r="A32" s="88"/>
      <c r="B32" s="88"/>
      <c r="C32" s="88"/>
      <c r="D32" s="88"/>
      <c r="E32" s="88"/>
    </row>
    <row r="34" spans="1:7">
      <c r="B34" s="88"/>
      <c r="C34" s="88"/>
      <c r="D34" s="88"/>
      <c r="E34" s="88"/>
    </row>
    <row r="36" spans="1:7" ht="15">
      <c r="B36" s="95" t="s">
        <v>47</v>
      </c>
      <c r="C36" s="95" t="s">
        <v>25</v>
      </c>
      <c r="D36" s="95" t="s">
        <v>26</v>
      </c>
    </row>
    <row r="37" spans="1:7" ht="15">
      <c r="A37" s="96" t="s">
        <v>117</v>
      </c>
      <c r="B37" s="97">
        <f>ROUND(Kalkulation!C26,2)</f>
        <v>0</v>
      </c>
      <c r="C37" s="97">
        <f>ROUND(Kalkulation!D26,2)</f>
        <v>0</v>
      </c>
      <c r="D37" s="97">
        <f>ROUND(Kalkulation!E26,2)</f>
        <v>0</v>
      </c>
    </row>
    <row r="44" spans="1:7">
      <c r="A44" s="70"/>
      <c r="C44" s="70"/>
      <c r="D44" s="70"/>
      <c r="E44" s="70"/>
      <c r="F44" s="178"/>
    </row>
    <row r="45" spans="1:7">
      <c r="A45" s="98" t="s">
        <v>116</v>
      </c>
      <c r="C45" s="99" t="s">
        <v>146</v>
      </c>
      <c r="D45" s="99"/>
      <c r="E45" s="99"/>
      <c r="F45" s="177"/>
      <c r="G45" s="100"/>
    </row>
  </sheetData>
  <sheetProtection algorithmName="SHA-512" hashValue="UE7KXX87F72cfH+gVpa10ZDvqsh/07+F4pQPTqSePwiAWJVXB0cE9S7DmaJkFWJq1du6RQfsgE07j0mxx+CHwg==" saltValue="QTwSRDP7ND1ngghCQvS1qA==" spinCount="100000" sheet="1" objects="1" scenarios="1"/>
  <protectedRanges>
    <protectedRange password="CBEB" sqref="G20 C4 E4 B7:E12 B15:E17 A23:C30 A44 C44:F44" name="Ausfüllen"/>
  </protectedRanges>
  <customSheetViews>
    <customSheetView guid="{C4A3270B-EDD1-4802-A7D4-FDA0B7E8041B}" topLeftCell="A8">
      <selection activeCell="B17" sqref="B17:E17"/>
      <pageMargins left="0.7" right="0.7" top="0.78740157499999996" bottom="0.78740157499999996" header="0.3" footer="0.3"/>
      <pageSetup paperSize="9" scale="82" orientation="portrait" r:id="rId1"/>
    </customSheetView>
  </customSheetViews>
  <mergeCells count="28">
    <mergeCell ref="D26:E26"/>
    <mergeCell ref="D27:E27"/>
    <mergeCell ref="D28:E28"/>
    <mergeCell ref="B23:C23"/>
    <mergeCell ref="B24:C24"/>
    <mergeCell ref="B25:C25"/>
    <mergeCell ref="B26:C26"/>
    <mergeCell ref="B27:C27"/>
    <mergeCell ref="D21:E21"/>
    <mergeCell ref="D22:E22"/>
    <mergeCell ref="D23:E23"/>
    <mergeCell ref="D24:E24"/>
    <mergeCell ref="D25:E25"/>
    <mergeCell ref="B12:E12"/>
    <mergeCell ref="A2:E2"/>
    <mergeCell ref="B15:E15"/>
    <mergeCell ref="B16:E16"/>
    <mergeCell ref="B17:E17"/>
    <mergeCell ref="B7:E7"/>
    <mergeCell ref="B8:E8"/>
    <mergeCell ref="B9:E9"/>
    <mergeCell ref="B10:E10"/>
    <mergeCell ref="B11:E11"/>
    <mergeCell ref="D29:E29"/>
    <mergeCell ref="D30:E30"/>
    <mergeCell ref="B28:C28"/>
    <mergeCell ref="B29:C29"/>
    <mergeCell ref="B30:C30"/>
  </mergeCells>
  <pageMargins left="0.7" right="0.7" top="0.78740157499999996" bottom="0.78740157499999996" header="0.3" footer="0.3"/>
  <pageSetup paperSize="9" scale="82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Speicher!$A$1:$A$9</xm:f>
          </x14:formula1>
          <xm:sqref>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"/>
  <sheetViews>
    <sheetView topLeftCell="A3" zoomScaleNormal="100" workbookViewId="0">
      <selection activeCell="A20" sqref="A20"/>
    </sheetView>
  </sheetViews>
  <sheetFormatPr baseColWidth="10" defaultColWidth="11.25" defaultRowHeight="14.25"/>
  <cols>
    <col min="1" max="1" width="54.625" style="74" bestFit="1" customWidth="1"/>
    <col min="2" max="2" width="46" style="74" customWidth="1"/>
    <col min="3" max="3" width="11.25" style="74" customWidth="1"/>
    <col min="4" max="16384" width="11.25" style="74"/>
  </cols>
  <sheetData>
    <row r="1" spans="1:16" ht="18">
      <c r="A1" s="75" t="s">
        <v>147</v>
      </c>
      <c r="B1" s="76"/>
    </row>
    <row r="2" spans="1:16">
      <c r="A2" s="74" t="s">
        <v>124</v>
      </c>
      <c r="B2" s="172"/>
      <c r="P2" s="77"/>
    </row>
    <row r="3" spans="1:16">
      <c r="A3" s="74" t="s">
        <v>125</v>
      </c>
      <c r="B3" s="2"/>
      <c r="P3" s="77"/>
    </row>
    <row r="4" spans="1:16">
      <c r="A4" s="74" t="s">
        <v>22</v>
      </c>
      <c r="B4" s="2"/>
      <c r="P4" s="77"/>
    </row>
    <row r="5" spans="1:16">
      <c r="A5" s="74" t="s">
        <v>21</v>
      </c>
      <c r="B5" s="2"/>
    </row>
    <row r="6" spans="1:16">
      <c r="F6" s="78"/>
    </row>
    <row r="7" spans="1:16">
      <c r="A7" s="74" t="s">
        <v>100</v>
      </c>
      <c r="B7" s="39"/>
      <c r="D7" s="74" t="s">
        <v>101</v>
      </c>
    </row>
    <row r="8" spans="1:16">
      <c r="A8" s="74" t="s">
        <v>126</v>
      </c>
      <c r="B8" s="79" t="str">
        <f>IF(B3=""," ", Jahresarbeitszeit!C16)</f>
        <v xml:space="preserve"> </v>
      </c>
    </row>
    <row r="10" spans="1:16">
      <c r="A10" s="74" t="s">
        <v>170</v>
      </c>
      <c r="B10" s="10"/>
    </row>
    <row r="11" spans="1:16">
      <c r="A11" s="74" t="s">
        <v>181</v>
      </c>
      <c r="B11" s="80" t="str">
        <f>IF(B3="","",B8*A1_Personalliste!M304)</f>
        <v/>
      </c>
    </row>
    <row r="12" spans="1:16">
      <c r="B12" s="81"/>
    </row>
    <row r="13" spans="1:16">
      <c r="A13" s="74" t="s">
        <v>1</v>
      </c>
      <c r="B13" s="82">
        <v>0.95</v>
      </c>
    </row>
    <row r="14" spans="1:16">
      <c r="A14" s="74" t="s">
        <v>2</v>
      </c>
      <c r="B14" s="82">
        <v>0</v>
      </c>
    </row>
    <row r="16" spans="1:16" ht="15.75">
      <c r="A16" s="83" t="s">
        <v>95</v>
      </c>
      <c r="B16" s="39" t="s">
        <v>34</v>
      </c>
      <c r="C16" s="84">
        <v>0.2</v>
      </c>
      <c r="D16" s="74" t="s">
        <v>101</v>
      </c>
    </row>
  </sheetData>
  <sheetProtection algorithmName="SHA-512" hashValue="5zN66hLUCHV5ptLJfXfsWVpbA55DrBCYRdyCbUmmAK9ZNe6CJeazsR3uVyH23CnkV3p756jZ8HyuT6PdXSPEzg==" saltValue="KIDdnbo0C/ujj9HzRu72GQ==" spinCount="100000" sheet="1" objects="1" scenarios="1"/>
  <customSheetViews>
    <customSheetView guid="{C4A3270B-EDD1-4802-A7D4-FDA0B7E8041B}">
      <pageMargins left="0.7" right="0.7" top="0.78740157499999996" bottom="0.78740157499999996" header="0.3" footer="0.3"/>
      <pageSetup paperSize="9" scale="78" orientation="portrait" r:id="rId1"/>
    </customSheetView>
  </customSheetViews>
  <dataValidations count="1">
    <dataValidation type="decimal" allowBlank="1" showInputMessage="1" showErrorMessage="1" errorTitle="Ungültige Eingabe" error="Bitte nur Zahlen eingeben!" sqref="B3:B5" xr:uid="{00000000-0002-0000-0100-000000000000}">
      <formula1>0</formula1>
      <formula2>50</formula2>
    </dataValidation>
  </dataValidations>
  <pageMargins left="0.7" right="0.7" top="0.78740157499999996" bottom="0.78740157499999996" header="0.3" footer="0.3"/>
  <pageSetup paperSize="9" scale="65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Speicher!$A$11:$A$13</xm:f>
          </x14:formula1>
          <xm:sqref>B7</xm:sqref>
        </x14:dataValidation>
        <x14:dataValidation type="list" allowBlank="1" showInputMessage="1" showErrorMessage="1" xr:uid="{00000000-0002-0000-0100-000002000000}">
          <x14:formula1>
            <xm:f>Speicher!$A$16:$A$17</xm:f>
          </x14:formula1>
          <xm:sqref>B16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A9" sqref="A9"/>
    </sheetView>
  </sheetViews>
  <sheetFormatPr baseColWidth="10" defaultRowHeight="14.25"/>
  <sheetData>
    <row r="1" spans="1:2">
      <c r="A1" s="5" t="s">
        <v>131</v>
      </c>
    </row>
    <row r="2" spans="1:2">
      <c r="A2" s="5" t="s">
        <v>118</v>
      </c>
    </row>
    <row r="3" spans="1:2">
      <c r="A3" s="5" t="s">
        <v>120</v>
      </c>
    </row>
    <row r="4" spans="1:2">
      <c r="A4" s="5" t="s">
        <v>121</v>
      </c>
    </row>
    <row r="5" spans="1:2">
      <c r="A5" s="5" t="s">
        <v>122</v>
      </c>
    </row>
    <row r="6" spans="1:2">
      <c r="A6" s="5" t="s">
        <v>123</v>
      </c>
    </row>
    <row r="7" spans="1:2">
      <c r="A7" s="5" t="s">
        <v>175</v>
      </c>
    </row>
    <row r="8" spans="1:2">
      <c r="A8" s="65" t="s">
        <v>176</v>
      </c>
    </row>
    <row r="9" spans="1:2">
      <c r="A9" s="5" t="s">
        <v>113</v>
      </c>
    </row>
    <row r="11" spans="1:2">
      <c r="A11" s="5" t="s">
        <v>97</v>
      </c>
      <c r="B11" s="38">
        <f>5/7*2</f>
        <v>1.4285714285714286</v>
      </c>
    </row>
    <row r="12" spans="1:2">
      <c r="A12" s="5" t="s">
        <v>98</v>
      </c>
      <c r="B12" s="38">
        <f>5/7</f>
        <v>0.7142857142857143</v>
      </c>
    </row>
    <row r="13" spans="1:2">
      <c r="A13" s="5" t="s">
        <v>99</v>
      </c>
      <c r="B13" s="5">
        <v>0</v>
      </c>
    </row>
    <row r="16" spans="1:2">
      <c r="A16" s="5" t="s">
        <v>34</v>
      </c>
    </row>
    <row r="17" spans="1:1">
      <c r="A17" s="5" t="s">
        <v>23</v>
      </c>
    </row>
  </sheetData>
  <customSheetViews>
    <customSheetView guid="{C4A3270B-EDD1-4802-A7D4-FDA0B7E8041B}" state="hidden">
      <selection activeCell="A9" sqref="A9"/>
      <pageMargins left="0.7" right="0.7" top="0.78740157499999996" bottom="0.78740157499999996" header="0.3" footer="0.3"/>
    </customSheetView>
  </customSheetViews>
  <hyperlinks>
    <hyperlink ref="A7" r:id="rId1" display="https://www.google.com/search?q=Bundesverband+privater+Tr%C3%A4ger+der+freien+Kinder-%2C+Jugend-+und+Sozialhilfe+e.+V.&amp;sca_esv=3fa20b0e5d950a51&amp;ei=WCGXaanrCO6L9u8PgP_HsQo&amp;biw=1536&amp;bih=695&amp;ved=2ahUKEwj-hveb5eWSAxVXhf0HHbSOAh0QgK4QegYIAAgAEAQ&amp;uact=5&amp;oq=abk%C3%BCrzung+vpk&amp;gs_lp=Egxnd3Mtd2l6LXNlcnAiDmFia8O8cnp1bmcgdnBrMgQQABgeMgQQABgeMgQQABgeMgYQABgIGB4yBRAAGO8FMggQABiABBiiBDIIEAAYgAQYogQyCBAAGIAEGKIESN0VUM8LWJ0QcAJ4AZABAJgBXKABrAGqAQEyuAEDyAEA-AEBmAIEoALCAcICChAAGLADGNYEGEfCAgUQABiABJgDAIgGAZAGCJIHATSgB7sIsgcBMrgHtwHCBwMyLTTIBw-ACAA&amp;sclient=gws-wiz-serp" xr:uid="{00000000-0004-0000-0200-000000000000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2"/>
  <sheetViews>
    <sheetView zoomScaleNormal="100" workbookViewId="0">
      <selection activeCell="B8" sqref="B8"/>
    </sheetView>
  </sheetViews>
  <sheetFormatPr baseColWidth="10" defaultColWidth="11.125" defaultRowHeight="14.25"/>
  <cols>
    <col min="1" max="1" width="53.25" style="74" bestFit="1" customWidth="1"/>
    <col min="2" max="5" width="14.875" style="74" customWidth="1"/>
    <col min="6" max="7" width="13.25" style="74" bestFit="1" customWidth="1"/>
    <col min="8" max="10" width="11.625" style="74" bestFit="1" customWidth="1"/>
    <col min="11" max="16384" width="11.125" style="74"/>
  </cols>
  <sheetData>
    <row r="1" spans="1:7" ht="18">
      <c r="A1" s="75" t="s">
        <v>132</v>
      </c>
    </row>
    <row r="3" spans="1:7" ht="15.75">
      <c r="A3" s="101" t="s">
        <v>41</v>
      </c>
    </row>
    <row r="4" spans="1:7">
      <c r="C4" s="74" t="s">
        <v>47</v>
      </c>
      <c r="D4" s="74" t="s">
        <v>25</v>
      </c>
      <c r="E4" s="74" t="s">
        <v>26</v>
      </c>
    </row>
    <row r="5" spans="1:7">
      <c r="A5" s="74" t="s">
        <v>133</v>
      </c>
      <c r="C5" s="102">
        <f>IF(A1_Personalliste!D314=0,0,(A1_Personalliste!D314/A1_Personalliste!G314)+A1_Personalliste!$C$306)</f>
        <v>0</v>
      </c>
      <c r="D5" s="102">
        <f>IF(A1_Personalliste!E314=0,0,(A1_Personalliste!E314/A1_Personalliste!H314)+A1_Personalliste!$C$306)</f>
        <v>0</v>
      </c>
      <c r="E5" s="102">
        <f>IF(A1_Personalliste!F314=0,0,(A1_Personalliste!F314/A1_Personalliste!I314)+A1_Personalliste!$C$306)</f>
        <v>0</v>
      </c>
      <c r="F5" s="103"/>
      <c r="G5" s="104"/>
    </row>
    <row r="6" spans="1:7">
      <c r="A6" s="74" t="s">
        <v>191</v>
      </c>
      <c r="C6" s="105">
        <f>IF(C5=0,0,'A2_fachliche Leitung'!$J$26+'A2_fachliche Leitung'!$C$23)</f>
        <v>0</v>
      </c>
      <c r="D6" s="105">
        <f>IF(D5=0,0,'A2_fachliche Leitung'!$J$26+'A2_fachliche Leitung'!$C$23)</f>
        <v>0</v>
      </c>
      <c r="E6" s="105">
        <f>IF(E5=0,0,'A2_fachliche Leitung'!$J$26+'A2_fachliche Leitung'!$C$23)</f>
        <v>0</v>
      </c>
      <c r="G6" s="76"/>
    </row>
    <row r="7" spans="1:7" ht="15">
      <c r="A7" s="95" t="s">
        <v>37</v>
      </c>
      <c r="C7" s="106">
        <f>C6+C5</f>
        <v>0</v>
      </c>
      <c r="D7" s="106">
        <f>D6+D5</f>
        <v>0</v>
      </c>
      <c r="E7" s="106">
        <f>E6+E5</f>
        <v>0</v>
      </c>
    </row>
    <row r="9" spans="1:7">
      <c r="A9" s="74" t="s">
        <v>126</v>
      </c>
      <c r="B9" s="107" t="str">
        <f>Grunddaten!B8</f>
        <v xml:space="preserve"> </v>
      </c>
    </row>
    <row r="11" spans="1:7" ht="15">
      <c r="A11" s="95" t="s">
        <v>14</v>
      </c>
      <c r="B11" s="95"/>
      <c r="C11" s="106">
        <f>IF(C7=0,0,C7/$B$9)</f>
        <v>0</v>
      </c>
      <c r="D11" s="106">
        <f t="shared" ref="D11:E11" si="0">IF(D7=0,0,D7/$B$9)</f>
        <v>0</v>
      </c>
      <c r="E11" s="106">
        <f t="shared" si="0"/>
        <v>0</v>
      </c>
    </row>
    <row r="13" spans="1:7" ht="15.75">
      <c r="A13" s="101" t="s">
        <v>15</v>
      </c>
      <c r="C13" s="103"/>
    </row>
    <row r="14" spans="1:7" ht="15">
      <c r="A14" s="95" t="s">
        <v>16</v>
      </c>
      <c r="B14" s="108">
        <f>IF(Grunddaten!B16="ja",(A1_Personalliste!K304+A1_Personalliste!C305+'A2_fachliche Leitung'!J20+'A2_fachliche Leitung'!C22)*Grunddaten!C16,'A3_Sach-und sonstige Kosten '!C50)</f>
        <v>0</v>
      </c>
    </row>
    <row r="16" spans="1:7">
      <c r="A16" s="74" t="s">
        <v>182</v>
      </c>
      <c r="B16" s="109" t="str">
        <f>Grunddaten!B11</f>
        <v/>
      </c>
      <c r="C16" s="103"/>
      <c r="D16" s="103"/>
      <c r="E16" s="103"/>
    </row>
    <row r="17" spans="1:10">
      <c r="G17" s="103"/>
      <c r="H17" s="103"/>
      <c r="I17" s="103"/>
    </row>
    <row r="18" spans="1:10" ht="15">
      <c r="A18" s="95" t="s">
        <v>17</v>
      </c>
      <c r="B18" s="95"/>
      <c r="C18" s="106">
        <f>IF(C11=0,0,$B$14/$B$16)</f>
        <v>0</v>
      </c>
      <c r="D18" s="106">
        <f>IF(D11=0,0,$B$14/$B$16)</f>
        <v>0</v>
      </c>
      <c r="E18" s="106">
        <f>IF(E11=0,0,$B$14/$B$16)</f>
        <v>0</v>
      </c>
      <c r="G18" s="103"/>
      <c r="H18" s="103"/>
      <c r="I18" s="103"/>
    </row>
    <row r="19" spans="1:10">
      <c r="C19" s="110"/>
      <c r="D19" s="110"/>
      <c r="G19" s="103"/>
      <c r="H19" s="103"/>
      <c r="I19" s="103"/>
      <c r="J19" s="103"/>
    </row>
    <row r="20" spans="1:10" ht="15">
      <c r="A20" s="95" t="s">
        <v>18</v>
      </c>
      <c r="B20" s="95"/>
      <c r="C20" s="106">
        <f>C11+C18</f>
        <v>0</v>
      </c>
      <c r="D20" s="106">
        <f>D11+D18</f>
        <v>0</v>
      </c>
      <c r="E20" s="106">
        <f>E11+E18</f>
        <v>0</v>
      </c>
      <c r="G20" s="111"/>
      <c r="H20" s="111"/>
      <c r="I20" s="111"/>
    </row>
    <row r="21" spans="1:10">
      <c r="C21" s="110"/>
      <c r="D21" s="110"/>
    </row>
    <row r="22" spans="1:10">
      <c r="A22" s="74" t="s">
        <v>44</v>
      </c>
      <c r="B22" s="112">
        <f>Grunddaten!B13</f>
        <v>0.95</v>
      </c>
      <c r="C22" s="105">
        <f>C20/$B$22</f>
        <v>0</v>
      </c>
      <c r="D22" s="105">
        <f t="shared" ref="D22:E22" si="1">D20/$B$22</f>
        <v>0</v>
      </c>
      <c r="E22" s="105">
        <f t="shared" si="1"/>
        <v>0</v>
      </c>
      <c r="F22" s="103"/>
    </row>
    <row r="23" spans="1:10">
      <c r="C23" s="110"/>
      <c r="D23" s="110"/>
    </row>
    <row r="24" spans="1:10">
      <c r="A24" s="74" t="s">
        <v>20</v>
      </c>
      <c r="B24" s="112">
        <f>Grunddaten!B14</f>
        <v>0</v>
      </c>
      <c r="C24" s="105">
        <f>C22*$B$24</f>
        <v>0</v>
      </c>
      <c r="D24" s="105">
        <f t="shared" ref="D24:E24" si="2">D22*$B$24</f>
        <v>0</v>
      </c>
      <c r="E24" s="105">
        <f t="shared" si="2"/>
        <v>0</v>
      </c>
    </row>
    <row r="25" spans="1:10" ht="15" thickBot="1"/>
    <row r="26" spans="1:10" ht="16.5" thickBot="1">
      <c r="A26" s="113" t="s">
        <v>19</v>
      </c>
      <c r="B26" s="114"/>
      <c r="C26" s="115">
        <f>C22+C24</f>
        <v>0</v>
      </c>
      <c r="D26" s="115">
        <f>D22+D24</f>
        <v>0</v>
      </c>
      <c r="E26" s="116">
        <f>E22+E24</f>
        <v>0</v>
      </c>
    </row>
    <row r="32" spans="1:10">
      <c r="C32" s="103"/>
      <c r="D32" s="103"/>
      <c r="E32" s="103"/>
    </row>
  </sheetData>
  <sheetProtection algorithmName="SHA-512" hashValue="6f4P6TzLXu8fuLN6ptiyILK0CY6HmmUDlceSACPPIe2DoPvFgoX0l2qhiWPR01Jett4YxpJcPDnsF29NdS7Bbg==" saltValue="T4IpbMy6gSYBYu2TDdi+Wg==" spinCount="100000" sheet="1" objects="1" scenarios="1"/>
  <customSheetViews>
    <customSheetView guid="{C4A3270B-EDD1-4802-A7D4-FDA0B7E8041B}" fitToPage="1">
      <selection activeCell="G15" sqref="G15"/>
      <pageMargins left="0.7" right="0.7" top="0.78740157499999996" bottom="0.78740157499999996" header="0.3" footer="0.3"/>
      <pageSetup paperSize="9" scale="71" orientation="portrait" r:id="rId1"/>
    </customSheetView>
  </customSheetViews>
  <pageMargins left="0.7" right="0.7" top="0.78740157499999996" bottom="0.78740157499999996" header="0.3" footer="0.3"/>
  <pageSetup paperSize="9" scale="7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A1:Y317"/>
  <sheetViews>
    <sheetView topLeftCell="A284" zoomScale="80" zoomScaleNormal="80" workbookViewId="0">
      <selection activeCell="C2" sqref="C2"/>
    </sheetView>
  </sheetViews>
  <sheetFormatPr baseColWidth="10" defaultColWidth="11.125" defaultRowHeight="14.25" outlineLevelRow="1"/>
  <cols>
    <col min="1" max="20" width="20.5" style="74" customWidth="1"/>
    <col min="21" max="21" width="12.625" style="74" bestFit="1" customWidth="1"/>
    <col min="22" max="16384" width="11.125" style="74"/>
  </cols>
  <sheetData>
    <row r="1" spans="1:25" ht="20.25">
      <c r="A1" s="117" t="s">
        <v>143</v>
      </c>
      <c r="B1" s="118"/>
      <c r="C1" s="119"/>
      <c r="D1" s="119"/>
      <c r="E1" s="119"/>
      <c r="F1" s="119"/>
      <c r="L1" s="120"/>
    </row>
    <row r="2" spans="1:25" ht="71.25">
      <c r="A2" s="121" t="s">
        <v>28</v>
      </c>
      <c r="B2" s="122" t="s">
        <v>130</v>
      </c>
      <c r="C2" s="122" t="s">
        <v>142</v>
      </c>
      <c r="D2" s="122" t="s">
        <v>108</v>
      </c>
      <c r="E2" s="122" t="s">
        <v>179</v>
      </c>
      <c r="F2" s="122" t="s">
        <v>180</v>
      </c>
      <c r="G2" s="123" t="s">
        <v>167</v>
      </c>
      <c r="H2" s="123" t="s">
        <v>168</v>
      </c>
      <c r="I2" s="123" t="s">
        <v>169</v>
      </c>
      <c r="J2" s="123" t="s">
        <v>185</v>
      </c>
      <c r="K2" s="123" t="s">
        <v>186</v>
      </c>
      <c r="L2" s="122" t="s">
        <v>183</v>
      </c>
      <c r="M2" s="122" t="s">
        <v>184</v>
      </c>
      <c r="N2" s="123" t="s">
        <v>148</v>
      </c>
      <c r="O2" s="123" t="s">
        <v>45</v>
      </c>
      <c r="P2" s="123" t="s">
        <v>30</v>
      </c>
      <c r="Q2" s="123" t="s">
        <v>31</v>
      </c>
      <c r="R2" s="123" t="s">
        <v>46</v>
      </c>
      <c r="S2" s="123" t="s">
        <v>35</v>
      </c>
      <c r="T2" s="123" t="s">
        <v>36</v>
      </c>
    </row>
    <row r="3" spans="1:25">
      <c r="A3" s="124">
        <v>1</v>
      </c>
      <c r="B3" s="2"/>
      <c r="C3" s="173"/>
      <c r="D3" s="3"/>
      <c r="E3" s="3"/>
      <c r="F3" s="3"/>
      <c r="G3" s="17"/>
      <c r="H3" s="6"/>
      <c r="I3" s="17"/>
      <c r="J3" s="6"/>
      <c r="K3" s="17"/>
      <c r="L3" s="4"/>
      <c r="M3" s="125" t="str">
        <f>(IF(L3&gt;0,ROUND(L3/Grunddaten!$B$3,2),""))</f>
        <v/>
      </c>
      <c r="N3" s="174"/>
      <c r="O3" s="6"/>
      <c r="P3" s="6"/>
      <c r="Q3" s="126" t="str">
        <f>IF(M3="","",IF(M3-O3-P3&lt;0,"Fehler",M3-O3-P3))</f>
        <v/>
      </c>
      <c r="R3" s="127" t="str">
        <f>IF(M3="","",IF(Q3="Fehler","Fehler",K3*O3/M3))</f>
        <v/>
      </c>
      <c r="S3" s="127" t="str">
        <f>IF(M3="","",IF(Q3="fehler","Fehler",K3*P3/M3))</f>
        <v/>
      </c>
      <c r="T3" s="127" t="str">
        <f>IF(M3="","", IF(Q3="Fehler","Fehler",K3-R3-S3))</f>
        <v/>
      </c>
      <c r="U3" s="103"/>
      <c r="W3" s="128"/>
      <c r="X3" s="103"/>
      <c r="Y3" s="103"/>
    </row>
    <row r="4" spans="1:25">
      <c r="A4" s="124">
        <f>A3+1</f>
        <v>2</v>
      </c>
      <c r="B4" s="2"/>
      <c r="C4" s="173"/>
      <c r="D4" s="3"/>
      <c r="E4" s="3"/>
      <c r="F4" s="3"/>
      <c r="G4" s="17"/>
      <c r="H4" s="6"/>
      <c r="I4" s="17"/>
      <c r="J4" s="6"/>
      <c r="K4" s="17"/>
      <c r="L4" s="4"/>
      <c r="M4" s="125" t="str">
        <f>(IF(L4&gt;0,ROUND(L4/Grunddaten!$B$3,2),""))</f>
        <v/>
      </c>
      <c r="N4" s="174"/>
      <c r="O4" s="6"/>
      <c r="P4" s="6"/>
      <c r="Q4" s="126" t="str">
        <f>IF(M4="","",IF(M4-O4-P4&lt;0,"Fehler",M4-O4-P4))</f>
        <v/>
      </c>
      <c r="R4" s="127" t="str">
        <f>IF(M4="","",IF(Q4="Fehler","Fehler",K4*O4/M4))</f>
        <v/>
      </c>
      <c r="S4" s="127" t="str">
        <f>IF(M4="","",IF(Q4="fehler","Fehler",K4*P4/M4))</f>
        <v/>
      </c>
      <c r="T4" s="127" t="str">
        <f>IF(M4="","", IF(Q4="Fehler","Fehler",K4-R4-S4))</f>
        <v/>
      </c>
      <c r="U4" s="103"/>
      <c r="W4" s="128"/>
      <c r="X4" s="103"/>
      <c r="Y4" s="103"/>
    </row>
    <row r="5" spans="1:25">
      <c r="A5" s="124">
        <f t="shared" ref="A5:A105" si="0">A4+1</f>
        <v>3</v>
      </c>
      <c r="B5" s="2"/>
      <c r="C5" s="173"/>
      <c r="D5" s="3"/>
      <c r="E5" s="3"/>
      <c r="F5" s="3"/>
      <c r="G5" s="17"/>
      <c r="H5" s="6"/>
      <c r="I5" s="17"/>
      <c r="J5" s="6"/>
      <c r="K5" s="17"/>
      <c r="L5" s="4"/>
      <c r="M5" s="125" t="str">
        <f>(IF(L5&gt;0,ROUND(L5/Grunddaten!$B$3,2),""))</f>
        <v/>
      </c>
      <c r="N5" s="174"/>
      <c r="O5" s="6"/>
      <c r="P5" s="6"/>
      <c r="Q5" s="126" t="str">
        <f>IF(M5="","",IF(M5-O5-P5&lt;0,"Fehler",M5-O5-P5))</f>
        <v/>
      </c>
      <c r="R5" s="127" t="str">
        <f>IF(M5="","",IF(Q5="Fehler","Fehler",K5*O5/M5))</f>
        <v/>
      </c>
      <c r="S5" s="127" t="str">
        <f>IF(M5="","",IF(Q5="fehler","Fehler",K5*P5/M5))</f>
        <v/>
      </c>
      <c r="T5" s="127" t="str">
        <f>IF(M5="","", IF(Q5="Fehler","Fehler",K5-R5-S5))</f>
        <v/>
      </c>
      <c r="U5" s="103"/>
      <c r="W5" s="128"/>
      <c r="X5" s="103"/>
      <c r="Y5" s="103"/>
    </row>
    <row r="6" spans="1:25">
      <c r="A6" s="124">
        <f t="shared" si="0"/>
        <v>4</v>
      </c>
      <c r="B6" s="2"/>
      <c r="C6" s="173"/>
      <c r="D6" s="3"/>
      <c r="E6" s="3"/>
      <c r="F6" s="3"/>
      <c r="G6" s="17"/>
      <c r="H6" s="6"/>
      <c r="I6" s="17"/>
      <c r="J6" s="6"/>
      <c r="K6" s="17"/>
      <c r="L6" s="4"/>
      <c r="M6" s="125" t="str">
        <f>(IF(L6&gt;0,ROUND(L6/Grunddaten!$B$3,2),""))</f>
        <v/>
      </c>
      <c r="N6" s="174"/>
      <c r="O6" s="6"/>
      <c r="P6" s="6"/>
      <c r="Q6" s="126" t="str">
        <f>IF(M6="","",IF(M6-O6-P6&lt;0,"Fehler",M6-O6-P6))</f>
        <v/>
      </c>
      <c r="R6" s="127" t="str">
        <f>IF(M6="","",IF(Q6="Fehler","Fehler",K6*O6/M6))</f>
        <v/>
      </c>
      <c r="S6" s="127" t="str">
        <f>IF(M6="","",IF(Q6="fehler","Fehler",K6*P6/M6))</f>
        <v/>
      </c>
      <c r="T6" s="127" t="str">
        <f>IF(M6="","", IF(Q6="Fehler","Fehler",K6-R6-S6))</f>
        <v/>
      </c>
      <c r="U6" s="103"/>
      <c r="W6" s="128"/>
      <c r="X6" s="103"/>
      <c r="Y6" s="103"/>
    </row>
    <row r="7" spans="1:25">
      <c r="A7" s="124">
        <f t="shared" si="0"/>
        <v>5</v>
      </c>
      <c r="B7" s="2"/>
      <c r="C7" s="173"/>
      <c r="D7" s="3"/>
      <c r="E7" s="3"/>
      <c r="F7" s="3"/>
      <c r="G7" s="17"/>
      <c r="H7" s="6"/>
      <c r="I7" s="17"/>
      <c r="J7" s="6"/>
      <c r="K7" s="17"/>
      <c r="L7" s="4"/>
      <c r="M7" s="125" t="str">
        <f>(IF(L7&gt;0,ROUND(L7/Grunddaten!$B$3,2),""))</f>
        <v/>
      </c>
      <c r="N7" s="174"/>
      <c r="O7" s="6"/>
      <c r="P7" s="6"/>
      <c r="Q7" s="126" t="str">
        <f>IF(M7="","",IF(M7-O7-P7&lt;0,"Fehler",M7-O7-P7))</f>
        <v/>
      </c>
      <c r="R7" s="127" t="str">
        <f>IF(M7="","",IF(Q7="Fehler","Fehler",K7*O7/M7))</f>
        <v/>
      </c>
      <c r="S7" s="127" t="str">
        <f>IF(M7="","",IF(Q7="fehler","Fehler",K7*P7/M7))</f>
        <v/>
      </c>
      <c r="T7" s="127" t="str">
        <f>IF(M7="","", IF(Q7="Fehler","Fehler",K7-R7-S7))</f>
        <v/>
      </c>
      <c r="U7" s="103"/>
      <c r="W7" s="128"/>
      <c r="X7" s="103"/>
      <c r="Y7" s="103"/>
    </row>
    <row r="8" spans="1:25">
      <c r="A8" s="124">
        <f t="shared" si="0"/>
        <v>6</v>
      </c>
      <c r="B8" s="2"/>
      <c r="C8" s="173"/>
      <c r="D8" s="3"/>
      <c r="E8" s="3"/>
      <c r="F8" s="3"/>
      <c r="G8" s="17"/>
      <c r="H8" s="6"/>
      <c r="I8" s="17"/>
      <c r="J8" s="6"/>
      <c r="K8" s="17"/>
      <c r="L8" s="4"/>
      <c r="M8" s="125" t="str">
        <f>(IF(L8&gt;0,ROUND(L8/Grunddaten!$B$3,2),""))</f>
        <v/>
      </c>
      <c r="N8" s="174"/>
      <c r="O8" s="6"/>
      <c r="P8" s="6"/>
      <c r="Q8" s="126" t="str">
        <f t="shared" ref="Q8:Q71" si="1">IF(M8="","",IF(M8-O8-P8&lt;0,"Fehler",M8-O8-P8))</f>
        <v/>
      </c>
      <c r="R8" s="127" t="str">
        <f t="shared" ref="R8:R71" si="2">IF(M8="","",IF(Q8="Fehler","Fehler",K8*O8/M8))</f>
        <v/>
      </c>
      <c r="S8" s="127" t="str">
        <f t="shared" ref="S8:S71" si="3">IF(M8="","",IF(Q8="fehler","Fehler",K8*P8/M8))</f>
        <v/>
      </c>
      <c r="T8" s="127" t="str">
        <f t="shared" ref="T8:T71" si="4">IF(M8="","", IF(Q8="Fehler","Fehler",K8-R8-S8))</f>
        <v/>
      </c>
      <c r="U8" s="103"/>
      <c r="W8" s="128"/>
      <c r="X8" s="103"/>
      <c r="Y8" s="103"/>
    </row>
    <row r="9" spans="1:25">
      <c r="A9" s="124">
        <f t="shared" si="0"/>
        <v>7</v>
      </c>
      <c r="B9" s="2"/>
      <c r="C9" s="173"/>
      <c r="D9" s="3"/>
      <c r="E9" s="3"/>
      <c r="F9" s="3"/>
      <c r="G9" s="17"/>
      <c r="H9" s="6"/>
      <c r="I9" s="17"/>
      <c r="J9" s="6"/>
      <c r="K9" s="17"/>
      <c r="L9" s="4"/>
      <c r="M9" s="125" t="str">
        <f>(IF(L9&gt;0,ROUND(L9/Grunddaten!$B$3,2),""))</f>
        <v/>
      </c>
      <c r="N9" s="174"/>
      <c r="O9" s="6"/>
      <c r="P9" s="6"/>
      <c r="Q9" s="126" t="str">
        <f t="shared" si="1"/>
        <v/>
      </c>
      <c r="R9" s="127" t="str">
        <f t="shared" si="2"/>
        <v/>
      </c>
      <c r="S9" s="127" t="str">
        <f t="shared" si="3"/>
        <v/>
      </c>
      <c r="T9" s="127" t="str">
        <f t="shared" si="4"/>
        <v/>
      </c>
    </row>
    <row r="10" spans="1:25">
      <c r="A10" s="124">
        <f t="shared" si="0"/>
        <v>8</v>
      </c>
      <c r="B10" s="2"/>
      <c r="C10" s="173"/>
      <c r="D10" s="3"/>
      <c r="E10" s="3"/>
      <c r="F10" s="3"/>
      <c r="G10" s="17"/>
      <c r="H10" s="6"/>
      <c r="I10" s="17"/>
      <c r="J10" s="6"/>
      <c r="K10" s="17"/>
      <c r="L10" s="4"/>
      <c r="M10" s="125" t="str">
        <f>(IF(L10&gt;0,ROUND(L10/Grunddaten!$B$3,2),""))</f>
        <v/>
      </c>
      <c r="N10" s="174"/>
      <c r="O10" s="6"/>
      <c r="P10" s="6"/>
      <c r="Q10" s="126" t="str">
        <f t="shared" si="1"/>
        <v/>
      </c>
      <c r="R10" s="127" t="str">
        <f t="shared" si="2"/>
        <v/>
      </c>
      <c r="S10" s="127" t="str">
        <f t="shared" si="3"/>
        <v/>
      </c>
      <c r="T10" s="127" t="str">
        <f t="shared" si="4"/>
        <v/>
      </c>
    </row>
    <row r="11" spans="1:25">
      <c r="A11" s="124">
        <f t="shared" si="0"/>
        <v>9</v>
      </c>
      <c r="B11" s="2"/>
      <c r="C11" s="173"/>
      <c r="D11" s="3"/>
      <c r="E11" s="3"/>
      <c r="F11" s="3"/>
      <c r="G11" s="17"/>
      <c r="H11" s="6"/>
      <c r="I11" s="17"/>
      <c r="J11" s="6"/>
      <c r="K11" s="17"/>
      <c r="L11" s="4"/>
      <c r="M11" s="125" t="str">
        <f>(IF(L11&gt;0,ROUND(L11/Grunddaten!$B$3,2),""))</f>
        <v/>
      </c>
      <c r="N11" s="174"/>
      <c r="O11" s="6"/>
      <c r="P11" s="6"/>
      <c r="Q11" s="126" t="str">
        <f t="shared" si="1"/>
        <v/>
      </c>
      <c r="R11" s="127" t="str">
        <f t="shared" si="2"/>
        <v/>
      </c>
      <c r="S11" s="127" t="str">
        <f t="shared" si="3"/>
        <v/>
      </c>
      <c r="T11" s="127" t="str">
        <f t="shared" si="4"/>
        <v/>
      </c>
    </row>
    <row r="12" spans="1:25">
      <c r="A12" s="124">
        <f t="shared" si="0"/>
        <v>10</v>
      </c>
      <c r="B12" s="2"/>
      <c r="C12" s="173"/>
      <c r="D12" s="3"/>
      <c r="E12" s="3"/>
      <c r="F12" s="3"/>
      <c r="G12" s="17"/>
      <c r="H12" s="6"/>
      <c r="I12" s="17"/>
      <c r="J12" s="6"/>
      <c r="K12" s="17"/>
      <c r="L12" s="4"/>
      <c r="M12" s="125" t="str">
        <f>(IF(L12&gt;0,ROUND(L12/Grunddaten!$B$3,2),""))</f>
        <v/>
      </c>
      <c r="N12" s="174"/>
      <c r="O12" s="6"/>
      <c r="P12" s="6"/>
      <c r="Q12" s="126" t="str">
        <f t="shared" si="1"/>
        <v/>
      </c>
      <c r="R12" s="127" t="str">
        <f t="shared" si="2"/>
        <v/>
      </c>
      <c r="S12" s="127" t="str">
        <f t="shared" si="3"/>
        <v/>
      </c>
      <c r="T12" s="127" t="str">
        <f t="shared" si="4"/>
        <v/>
      </c>
    </row>
    <row r="13" spans="1:25">
      <c r="A13" s="124">
        <f t="shared" si="0"/>
        <v>11</v>
      </c>
      <c r="B13" s="2"/>
      <c r="C13" s="173"/>
      <c r="D13" s="3"/>
      <c r="E13" s="3"/>
      <c r="F13" s="3"/>
      <c r="G13" s="17"/>
      <c r="H13" s="6"/>
      <c r="I13" s="17"/>
      <c r="J13" s="6"/>
      <c r="K13" s="17"/>
      <c r="L13" s="4"/>
      <c r="M13" s="125" t="str">
        <f>(IF(L13&gt;0,ROUND(L13/Grunddaten!$B$3,2),""))</f>
        <v/>
      </c>
      <c r="N13" s="174"/>
      <c r="O13" s="6"/>
      <c r="P13" s="6"/>
      <c r="Q13" s="126" t="str">
        <f t="shared" si="1"/>
        <v/>
      </c>
      <c r="R13" s="127" t="str">
        <f t="shared" si="2"/>
        <v/>
      </c>
      <c r="S13" s="127" t="str">
        <f t="shared" si="3"/>
        <v/>
      </c>
      <c r="T13" s="127" t="str">
        <f t="shared" si="4"/>
        <v/>
      </c>
    </row>
    <row r="14" spans="1:25">
      <c r="A14" s="124">
        <f t="shared" si="0"/>
        <v>12</v>
      </c>
      <c r="B14" s="2"/>
      <c r="C14" s="173"/>
      <c r="D14" s="3"/>
      <c r="E14" s="3"/>
      <c r="F14" s="3"/>
      <c r="G14" s="17"/>
      <c r="H14" s="6"/>
      <c r="I14" s="17"/>
      <c r="J14" s="6"/>
      <c r="K14" s="17"/>
      <c r="L14" s="4"/>
      <c r="M14" s="125" t="str">
        <f>(IF(L14&gt;0,ROUND(L14/Grunddaten!$B$3,2),""))</f>
        <v/>
      </c>
      <c r="N14" s="174"/>
      <c r="O14" s="6"/>
      <c r="P14" s="6"/>
      <c r="Q14" s="126" t="str">
        <f t="shared" si="1"/>
        <v/>
      </c>
      <c r="R14" s="127" t="str">
        <f t="shared" si="2"/>
        <v/>
      </c>
      <c r="S14" s="127" t="str">
        <f t="shared" si="3"/>
        <v/>
      </c>
      <c r="T14" s="127" t="str">
        <f t="shared" si="4"/>
        <v/>
      </c>
    </row>
    <row r="15" spans="1:25">
      <c r="A15" s="124">
        <f t="shared" si="0"/>
        <v>13</v>
      </c>
      <c r="B15" s="2"/>
      <c r="C15" s="173"/>
      <c r="D15" s="3"/>
      <c r="E15" s="3"/>
      <c r="F15" s="3"/>
      <c r="G15" s="17"/>
      <c r="H15" s="6"/>
      <c r="I15" s="17"/>
      <c r="J15" s="6"/>
      <c r="K15" s="17"/>
      <c r="L15" s="4"/>
      <c r="M15" s="125" t="str">
        <f>(IF(L15&gt;0,ROUND(L15/Grunddaten!$B$3,2),""))</f>
        <v/>
      </c>
      <c r="N15" s="174"/>
      <c r="O15" s="6"/>
      <c r="P15" s="6"/>
      <c r="Q15" s="126" t="str">
        <f t="shared" si="1"/>
        <v/>
      </c>
      <c r="R15" s="127" t="str">
        <f t="shared" si="2"/>
        <v/>
      </c>
      <c r="S15" s="127" t="str">
        <f t="shared" si="3"/>
        <v/>
      </c>
      <c r="T15" s="127" t="str">
        <f t="shared" si="4"/>
        <v/>
      </c>
    </row>
    <row r="16" spans="1:25">
      <c r="A16" s="124">
        <f t="shared" si="0"/>
        <v>14</v>
      </c>
      <c r="B16" s="2"/>
      <c r="C16" s="173"/>
      <c r="D16" s="3"/>
      <c r="E16" s="3"/>
      <c r="F16" s="3"/>
      <c r="G16" s="17"/>
      <c r="H16" s="6"/>
      <c r="I16" s="17"/>
      <c r="J16" s="6"/>
      <c r="K16" s="17"/>
      <c r="L16" s="4"/>
      <c r="M16" s="125" t="str">
        <f>(IF(L16&gt;0,ROUND(L16/Grunddaten!$B$3,2),""))</f>
        <v/>
      </c>
      <c r="N16" s="174"/>
      <c r="O16" s="6"/>
      <c r="P16" s="6"/>
      <c r="Q16" s="126" t="str">
        <f t="shared" si="1"/>
        <v/>
      </c>
      <c r="R16" s="127" t="str">
        <f t="shared" si="2"/>
        <v/>
      </c>
      <c r="S16" s="127" t="str">
        <f t="shared" si="3"/>
        <v/>
      </c>
      <c r="T16" s="127" t="str">
        <f t="shared" si="4"/>
        <v/>
      </c>
    </row>
    <row r="17" spans="1:20">
      <c r="A17" s="124">
        <f t="shared" si="0"/>
        <v>15</v>
      </c>
      <c r="B17" s="2"/>
      <c r="C17" s="173"/>
      <c r="D17" s="3"/>
      <c r="E17" s="3"/>
      <c r="F17" s="3"/>
      <c r="G17" s="17"/>
      <c r="H17" s="6"/>
      <c r="I17" s="17"/>
      <c r="J17" s="6"/>
      <c r="K17" s="17"/>
      <c r="L17" s="4"/>
      <c r="M17" s="125" t="str">
        <f>(IF(L17&gt;0,ROUND(L17/Grunddaten!$B$3,2),""))</f>
        <v/>
      </c>
      <c r="N17" s="174"/>
      <c r="O17" s="6"/>
      <c r="P17" s="6"/>
      <c r="Q17" s="126" t="str">
        <f t="shared" si="1"/>
        <v/>
      </c>
      <c r="R17" s="127" t="str">
        <f t="shared" si="2"/>
        <v/>
      </c>
      <c r="S17" s="127" t="str">
        <f t="shared" si="3"/>
        <v/>
      </c>
      <c r="T17" s="127" t="str">
        <f t="shared" si="4"/>
        <v/>
      </c>
    </row>
    <row r="18" spans="1:20">
      <c r="A18" s="124">
        <f t="shared" si="0"/>
        <v>16</v>
      </c>
      <c r="B18" s="2"/>
      <c r="C18" s="173"/>
      <c r="D18" s="3"/>
      <c r="E18" s="3"/>
      <c r="F18" s="3"/>
      <c r="G18" s="17"/>
      <c r="H18" s="6"/>
      <c r="I18" s="17"/>
      <c r="J18" s="6"/>
      <c r="K18" s="17"/>
      <c r="L18" s="4"/>
      <c r="M18" s="125" t="str">
        <f>(IF(L18&gt;0,ROUND(L18/Grunddaten!$B$3,2),""))</f>
        <v/>
      </c>
      <c r="N18" s="174"/>
      <c r="O18" s="6"/>
      <c r="P18" s="6"/>
      <c r="Q18" s="126" t="str">
        <f t="shared" si="1"/>
        <v/>
      </c>
      <c r="R18" s="127" t="str">
        <f t="shared" si="2"/>
        <v/>
      </c>
      <c r="S18" s="127" t="str">
        <f t="shared" si="3"/>
        <v/>
      </c>
      <c r="T18" s="127" t="str">
        <f t="shared" si="4"/>
        <v/>
      </c>
    </row>
    <row r="19" spans="1:20">
      <c r="A19" s="124">
        <f t="shared" si="0"/>
        <v>17</v>
      </c>
      <c r="B19" s="2"/>
      <c r="C19" s="173"/>
      <c r="D19" s="3"/>
      <c r="E19" s="3"/>
      <c r="F19" s="3"/>
      <c r="G19" s="17"/>
      <c r="H19" s="6"/>
      <c r="I19" s="17"/>
      <c r="J19" s="6"/>
      <c r="K19" s="17"/>
      <c r="L19" s="4"/>
      <c r="M19" s="125" t="str">
        <f>(IF(L19&gt;0,ROUND(L19/Grunddaten!$B$3,2),""))</f>
        <v/>
      </c>
      <c r="N19" s="174"/>
      <c r="O19" s="6"/>
      <c r="P19" s="6"/>
      <c r="Q19" s="126" t="str">
        <f t="shared" si="1"/>
        <v/>
      </c>
      <c r="R19" s="127" t="str">
        <f t="shared" si="2"/>
        <v/>
      </c>
      <c r="S19" s="127" t="str">
        <f t="shared" si="3"/>
        <v/>
      </c>
      <c r="T19" s="127" t="str">
        <f t="shared" si="4"/>
        <v/>
      </c>
    </row>
    <row r="20" spans="1:20">
      <c r="A20" s="124">
        <f t="shared" si="0"/>
        <v>18</v>
      </c>
      <c r="B20" s="2"/>
      <c r="C20" s="173"/>
      <c r="D20" s="3"/>
      <c r="E20" s="3"/>
      <c r="F20" s="3"/>
      <c r="G20" s="17"/>
      <c r="H20" s="6"/>
      <c r="I20" s="17"/>
      <c r="J20" s="6"/>
      <c r="K20" s="17"/>
      <c r="L20" s="4"/>
      <c r="M20" s="125" t="str">
        <f>(IF(L20&gt;0,ROUND(L20/Grunddaten!$B$3,2),""))</f>
        <v/>
      </c>
      <c r="N20" s="174"/>
      <c r="O20" s="6"/>
      <c r="P20" s="6"/>
      <c r="Q20" s="126" t="str">
        <f t="shared" si="1"/>
        <v/>
      </c>
      <c r="R20" s="127" t="str">
        <f t="shared" si="2"/>
        <v/>
      </c>
      <c r="S20" s="127" t="str">
        <f t="shared" si="3"/>
        <v/>
      </c>
      <c r="T20" s="127" t="str">
        <f t="shared" si="4"/>
        <v/>
      </c>
    </row>
    <row r="21" spans="1:20">
      <c r="A21" s="124">
        <f t="shared" si="0"/>
        <v>19</v>
      </c>
      <c r="B21" s="2"/>
      <c r="C21" s="173"/>
      <c r="D21" s="3"/>
      <c r="E21" s="3"/>
      <c r="F21" s="3"/>
      <c r="G21" s="17"/>
      <c r="H21" s="6"/>
      <c r="I21" s="17"/>
      <c r="J21" s="6"/>
      <c r="K21" s="17"/>
      <c r="L21" s="4"/>
      <c r="M21" s="125" t="str">
        <f>(IF(L21&gt;0,ROUND(L21/Grunddaten!$B$3,2),""))</f>
        <v/>
      </c>
      <c r="N21" s="174"/>
      <c r="O21" s="6"/>
      <c r="P21" s="6"/>
      <c r="Q21" s="126" t="str">
        <f t="shared" si="1"/>
        <v/>
      </c>
      <c r="R21" s="127" t="str">
        <f t="shared" si="2"/>
        <v/>
      </c>
      <c r="S21" s="127" t="str">
        <f t="shared" si="3"/>
        <v/>
      </c>
      <c r="T21" s="127" t="str">
        <f t="shared" si="4"/>
        <v/>
      </c>
    </row>
    <row r="22" spans="1:20">
      <c r="A22" s="124">
        <f t="shared" si="0"/>
        <v>20</v>
      </c>
      <c r="B22" s="2"/>
      <c r="C22" s="173"/>
      <c r="D22" s="3"/>
      <c r="E22" s="3"/>
      <c r="F22" s="3"/>
      <c r="G22" s="17"/>
      <c r="H22" s="6"/>
      <c r="I22" s="17"/>
      <c r="J22" s="6"/>
      <c r="K22" s="17"/>
      <c r="L22" s="4"/>
      <c r="M22" s="125" t="str">
        <f>(IF(L22&gt;0,ROUND(L22/Grunddaten!$B$3,2),""))</f>
        <v/>
      </c>
      <c r="N22" s="174"/>
      <c r="O22" s="6"/>
      <c r="P22" s="6"/>
      <c r="Q22" s="126" t="str">
        <f t="shared" si="1"/>
        <v/>
      </c>
      <c r="R22" s="127" t="str">
        <f t="shared" si="2"/>
        <v/>
      </c>
      <c r="S22" s="127" t="str">
        <f t="shared" si="3"/>
        <v/>
      </c>
      <c r="T22" s="127" t="str">
        <f t="shared" si="4"/>
        <v/>
      </c>
    </row>
    <row r="23" spans="1:20">
      <c r="A23" s="124">
        <f t="shared" si="0"/>
        <v>21</v>
      </c>
      <c r="B23" s="2"/>
      <c r="C23" s="173"/>
      <c r="D23" s="3"/>
      <c r="E23" s="3"/>
      <c r="F23" s="3"/>
      <c r="G23" s="17"/>
      <c r="H23" s="6"/>
      <c r="I23" s="17"/>
      <c r="J23" s="6"/>
      <c r="K23" s="17"/>
      <c r="L23" s="4"/>
      <c r="M23" s="125" t="str">
        <f>(IF(L23&gt;0,ROUND(L23/Grunddaten!$B$3,2),""))</f>
        <v/>
      </c>
      <c r="N23" s="174"/>
      <c r="O23" s="6"/>
      <c r="P23" s="6"/>
      <c r="Q23" s="126" t="str">
        <f t="shared" si="1"/>
        <v/>
      </c>
      <c r="R23" s="127" t="str">
        <f t="shared" si="2"/>
        <v/>
      </c>
      <c r="S23" s="127" t="str">
        <f t="shared" si="3"/>
        <v/>
      </c>
      <c r="T23" s="127" t="str">
        <f t="shared" si="4"/>
        <v/>
      </c>
    </row>
    <row r="24" spans="1:20">
      <c r="A24" s="124">
        <f t="shared" si="0"/>
        <v>22</v>
      </c>
      <c r="B24" s="2"/>
      <c r="C24" s="173"/>
      <c r="D24" s="3"/>
      <c r="E24" s="3"/>
      <c r="F24" s="3"/>
      <c r="G24" s="17"/>
      <c r="H24" s="6"/>
      <c r="I24" s="17"/>
      <c r="J24" s="6"/>
      <c r="K24" s="17"/>
      <c r="L24" s="4"/>
      <c r="M24" s="125" t="str">
        <f>(IF(L24&gt;0,ROUND(L24/Grunddaten!$B$3,2),""))</f>
        <v/>
      </c>
      <c r="N24" s="174"/>
      <c r="O24" s="6"/>
      <c r="P24" s="6"/>
      <c r="Q24" s="126" t="str">
        <f t="shared" si="1"/>
        <v/>
      </c>
      <c r="R24" s="127" t="str">
        <f t="shared" si="2"/>
        <v/>
      </c>
      <c r="S24" s="127" t="str">
        <f t="shared" si="3"/>
        <v/>
      </c>
      <c r="T24" s="127" t="str">
        <f t="shared" si="4"/>
        <v/>
      </c>
    </row>
    <row r="25" spans="1:20">
      <c r="A25" s="124">
        <f t="shared" si="0"/>
        <v>23</v>
      </c>
      <c r="B25" s="2"/>
      <c r="C25" s="173"/>
      <c r="D25" s="3"/>
      <c r="E25" s="3"/>
      <c r="F25" s="3"/>
      <c r="G25" s="17"/>
      <c r="H25" s="6"/>
      <c r="I25" s="17"/>
      <c r="J25" s="6"/>
      <c r="K25" s="17"/>
      <c r="L25" s="4"/>
      <c r="M25" s="125" t="str">
        <f>(IF(L25&gt;0,ROUND(L25/Grunddaten!$B$3,2),""))</f>
        <v/>
      </c>
      <c r="N25" s="174"/>
      <c r="O25" s="6"/>
      <c r="P25" s="6"/>
      <c r="Q25" s="126" t="str">
        <f t="shared" si="1"/>
        <v/>
      </c>
      <c r="R25" s="127" t="str">
        <f t="shared" si="2"/>
        <v/>
      </c>
      <c r="S25" s="127" t="str">
        <f t="shared" si="3"/>
        <v/>
      </c>
      <c r="T25" s="127" t="str">
        <f t="shared" si="4"/>
        <v/>
      </c>
    </row>
    <row r="26" spans="1:20">
      <c r="A26" s="124">
        <f t="shared" si="0"/>
        <v>24</v>
      </c>
      <c r="B26" s="2"/>
      <c r="C26" s="173"/>
      <c r="D26" s="3"/>
      <c r="E26" s="3"/>
      <c r="F26" s="3"/>
      <c r="G26" s="17"/>
      <c r="H26" s="6"/>
      <c r="I26" s="17"/>
      <c r="J26" s="6"/>
      <c r="K26" s="17"/>
      <c r="L26" s="4"/>
      <c r="M26" s="125" t="str">
        <f>(IF(L26&gt;0,ROUND(L26/Grunddaten!$B$3,2),""))</f>
        <v/>
      </c>
      <c r="N26" s="174"/>
      <c r="O26" s="6"/>
      <c r="P26" s="6"/>
      <c r="Q26" s="126" t="str">
        <f t="shared" si="1"/>
        <v/>
      </c>
      <c r="R26" s="127" t="str">
        <f t="shared" si="2"/>
        <v/>
      </c>
      <c r="S26" s="127" t="str">
        <f t="shared" si="3"/>
        <v/>
      </c>
      <c r="T26" s="127" t="str">
        <f t="shared" si="4"/>
        <v/>
      </c>
    </row>
    <row r="27" spans="1:20">
      <c r="A27" s="124">
        <f t="shared" si="0"/>
        <v>25</v>
      </c>
      <c r="B27" s="2"/>
      <c r="C27" s="173"/>
      <c r="D27" s="3"/>
      <c r="E27" s="3"/>
      <c r="F27" s="3"/>
      <c r="G27" s="17"/>
      <c r="H27" s="6"/>
      <c r="I27" s="17"/>
      <c r="J27" s="6"/>
      <c r="K27" s="17"/>
      <c r="L27" s="4"/>
      <c r="M27" s="125" t="str">
        <f>(IF(L27&gt;0,ROUND(L27/Grunddaten!$B$3,2),""))</f>
        <v/>
      </c>
      <c r="N27" s="174"/>
      <c r="O27" s="6"/>
      <c r="P27" s="6"/>
      <c r="Q27" s="126" t="str">
        <f t="shared" si="1"/>
        <v/>
      </c>
      <c r="R27" s="127" t="str">
        <f t="shared" si="2"/>
        <v/>
      </c>
      <c r="S27" s="127" t="str">
        <f t="shared" si="3"/>
        <v/>
      </c>
      <c r="T27" s="127" t="str">
        <f t="shared" si="4"/>
        <v/>
      </c>
    </row>
    <row r="28" spans="1:20">
      <c r="A28" s="124">
        <f t="shared" si="0"/>
        <v>26</v>
      </c>
      <c r="B28" s="2"/>
      <c r="C28" s="173"/>
      <c r="D28" s="3"/>
      <c r="E28" s="3"/>
      <c r="F28" s="3"/>
      <c r="G28" s="17"/>
      <c r="H28" s="6"/>
      <c r="I28" s="17"/>
      <c r="J28" s="6"/>
      <c r="K28" s="17"/>
      <c r="L28" s="4"/>
      <c r="M28" s="125" t="str">
        <f>(IF(L28&gt;0,ROUND(L28/Grunddaten!$B$3,2),""))</f>
        <v/>
      </c>
      <c r="N28" s="174"/>
      <c r="O28" s="6"/>
      <c r="P28" s="6"/>
      <c r="Q28" s="126" t="str">
        <f t="shared" si="1"/>
        <v/>
      </c>
      <c r="R28" s="127" t="str">
        <f t="shared" si="2"/>
        <v/>
      </c>
      <c r="S28" s="127" t="str">
        <f t="shared" si="3"/>
        <v/>
      </c>
      <c r="T28" s="127" t="str">
        <f t="shared" si="4"/>
        <v/>
      </c>
    </row>
    <row r="29" spans="1:20">
      <c r="A29" s="124">
        <f t="shared" si="0"/>
        <v>27</v>
      </c>
      <c r="B29" s="2"/>
      <c r="C29" s="173"/>
      <c r="D29" s="3"/>
      <c r="E29" s="3"/>
      <c r="F29" s="3"/>
      <c r="G29" s="17"/>
      <c r="H29" s="6"/>
      <c r="I29" s="17"/>
      <c r="J29" s="6"/>
      <c r="K29" s="17"/>
      <c r="L29" s="4"/>
      <c r="M29" s="125" t="str">
        <f>(IF(L29&gt;0,ROUND(L29/Grunddaten!$B$3,2),""))</f>
        <v/>
      </c>
      <c r="N29" s="174"/>
      <c r="O29" s="6"/>
      <c r="P29" s="6"/>
      <c r="Q29" s="126" t="str">
        <f t="shared" si="1"/>
        <v/>
      </c>
      <c r="R29" s="127" t="str">
        <f t="shared" si="2"/>
        <v/>
      </c>
      <c r="S29" s="127" t="str">
        <f t="shared" si="3"/>
        <v/>
      </c>
      <c r="T29" s="127" t="str">
        <f t="shared" si="4"/>
        <v/>
      </c>
    </row>
    <row r="30" spans="1:20">
      <c r="A30" s="124">
        <f t="shared" si="0"/>
        <v>28</v>
      </c>
      <c r="B30" s="2"/>
      <c r="C30" s="173"/>
      <c r="D30" s="3"/>
      <c r="E30" s="3"/>
      <c r="F30" s="3"/>
      <c r="G30" s="17"/>
      <c r="H30" s="6"/>
      <c r="I30" s="17"/>
      <c r="J30" s="6"/>
      <c r="K30" s="17"/>
      <c r="L30" s="4"/>
      <c r="M30" s="125" t="str">
        <f>(IF(L30&gt;0,ROUND(L30/Grunddaten!$B$3,2),""))</f>
        <v/>
      </c>
      <c r="N30" s="174"/>
      <c r="O30" s="6"/>
      <c r="P30" s="6"/>
      <c r="Q30" s="126" t="str">
        <f t="shared" si="1"/>
        <v/>
      </c>
      <c r="R30" s="127" t="str">
        <f t="shared" si="2"/>
        <v/>
      </c>
      <c r="S30" s="127" t="str">
        <f t="shared" si="3"/>
        <v/>
      </c>
      <c r="T30" s="127" t="str">
        <f t="shared" si="4"/>
        <v/>
      </c>
    </row>
    <row r="31" spans="1:20">
      <c r="A31" s="124">
        <f t="shared" si="0"/>
        <v>29</v>
      </c>
      <c r="B31" s="2"/>
      <c r="C31" s="173"/>
      <c r="D31" s="3"/>
      <c r="E31" s="3"/>
      <c r="F31" s="3"/>
      <c r="G31" s="17"/>
      <c r="H31" s="6"/>
      <c r="I31" s="17"/>
      <c r="J31" s="6"/>
      <c r="K31" s="17"/>
      <c r="L31" s="4"/>
      <c r="M31" s="125" t="str">
        <f>(IF(L31&gt;0,ROUND(L31/Grunddaten!$B$3,2),""))</f>
        <v/>
      </c>
      <c r="N31" s="174"/>
      <c r="O31" s="6"/>
      <c r="P31" s="6"/>
      <c r="Q31" s="126" t="str">
        <f t="shared" si="1"/>
        <v/>
      </c>
      <c r="R31" s="127" t="str">
        <f t="shared" si="2"/>
        <v/>
      </c>
      <c r="S31" s="127" t="str">
        <f t="shared" si="3"/>
        <v/>
      </c>
      <c r="T31" s="127" t="str">
        <f t="shared" si="4"/>
        <v/>
      </c>
    </row>
    <row r="32" spans="1:20">
      <c r="A32" s="124">
        <f t="shared" si="0"/>
        <v>30</v>
      </c>
      <c r="B32" s="2"/>
      <c r="C32" s="173"/>
      <c r="D32" s="3"/>
      <c r="E32" s="3"/>
      <c r="F32" s="3"/>
      <c r="G32" s="17"/>
      <c r="H32" s="6"/>
      <c r="I32" s="17"/>
      <c r="J32" s="6"/>
      <c r="K32" s="17"/>
      <c r="L32" s="4"/>
      <c r="M32" s="125" t="str">
        <f>(IF(L32&gt;0,ROUND(L32/Grunddaten!$B$3,2),""))</f>
        <v/>
      </c>
      <c r="N32" s="174"/>
      <c r="O32" s="6"/>
      <c r="P32" s="6"/>
      <c r="Q32" s="126" t="str">
        <f t="shared" si="1"/>
        <v/>
      </c>
      <c r="R32" s="127" t="str">
        <f t="shared" si="2"/>
        <v/>
      </c>
      <c r="S32" s="127" t="str">
        <f t="shared" si="3"/>
        <v/>
      </c>
      <c r="T32" s="127" t="str">
        <f t="shared" si="4"/>
        <v/>
      </c>
    </row>
    <row r="33" spans="1:20">
      <c r="A33" s="124">
        <f t="shared" si="0"/>
        <v>31</v>
      </c>
      <c r="B33" s="2"/>
      <c r="C33" s="173"/>
      <c r="D33" s="3"/>
      <c r="E33" s="3"/>
      <c r="F33" s="3"/>
      <c r="G33" s="17"/>
      <c r="H33" s="6"/>
      <c r="I33" s="17"/>
      <c r="J33" s="6"/>
      <c r="K33" s="17"/>
      <c r="L33" s="4"/>
      <c r="M33" s="125" t="str">
        <f>(IF(L33&gt;0,ROUND(L33/Grunddaten!$B$3,2),""))</f>
        <v/>
      </c>
      <c r="N33" s="174"/>
      <c r="O33" s="6"/>
      <c r="P33" s="6"/>
      <c r="Q33" s="126" t="str">
        <f t="shared" si="1"/>
        <v/>
      </c>
      <c r="R33" s="127" t="str">
        <f t="shared" si="2"/>
        <v/>
      </c>
      <c r="S33" s="127" t="str">
        <f t="shared" si="3"/>
        <v/>
      </c>
      <c r="T33" s="127" t="str">
        <f t="shared" si="4"/>
        <v/>
      </c>
    </row>
    <row r="34" spans="1:20">
      <c r="A34" s="124">
        <f t="shared" si="0"/>
        <v>32</v>
      </c>
      <c r="B34" s="2"/>
      <c r="C34" s="173"/>
      <c r="D34" s="3"/>
      <c r="E34" s="3"/>
      <c r="F34" s="3"/>
      <c r="G34" s="17"/>
      <c r="H34" s="6"/>
      <c r="I34" s="17"/>
      <c r="J34" s="6"/>
      <c r="K34" s="17"/>
      <c r="L34" s="4"/>
      <c r="M34" s="125" t="str">
        <f>(IF(L34&gt;0,ROUND(L34/Grunddaten!$B$3,2),""))</f>
        <v/>
      </c>
      <c r="N34" s="174"/>
      <c r="O34" s="6"/>
      <c r="P34" s="6"/>
      <c r="Q34" s="126" t="str">
        <f t="shared" si="1"/>
        <v/>
      </c>
      <c r="R34" s="127" t="str">
        <f t="shared" si="2"/>
        <v/>
      </c>
      <c r="S34" s="127" t="str">
        <f t="shared" si="3"/>
        <v/>
      </c>
      <c r="T34" s="127" t="str">
        <f t="shared" si="4"/>
        <v/>
      </c>
    </row>
    <row r="35" spans="1:20">
      <c r="A35" s="124">
        <f t="shared" si="0"/>
        <v>33</v>
      </c>
      <c r="B35" s="2"/>
      <c r="C35" s="173"/>
      <c r="D35" s="3"/>
      <c r="E35" s="3"/>
      <c r="F35" s="3"/>
      <c r="G35" s="17"/>
      <c r="H35" s="6"/>
      <c r="I35" s="17"/>
      <c r="J35" s="6"/>
      <c r="K35" s="17"/>
      <c r="L35" s="4"/>
      <c r="M35" s="125" t="str">
        <f>(IF(L35&gt;0,ROUND(L35/Grunddaten!$B$3,2),""))</f>
        <v/>
      </c>
      <c r="N35" s="174"/>
      <c r="O35" s="6"/>
      <c r="P35" s="6"/>
      <c r="Q35" s="126" t="str">
        <f t="shared" si="1"/>
        <v/>
      </c>
      <c r="R35" s="127" t="str">
        <f t="shared" si="2"/>
        <v/>
      </c>
      <c r="S35" s="127" t="str">
        <f t="shared" si="3"/>
        <v/>
      </c>
      <c r="T35" s="127" t="str">
        <f t="shared" si="4"/>
        <v/>
      </c>
    </row>
    <row r="36" spans="1:20">
      <c r="A36" s="124">
        <f t="shared" si="0"/>
        <v>34</v>
      </c>
      <c r="B36" s="2"/>
      <c r="C36" s="173"/>
      <c r="D36" s="3"/>
      <c r="E36" s="3"/>
      <c r="F36" s="3"/>
      <c r="G36" s="17"/>
      <c r="H36" s="6"/>
      <c r="I36" s="17"/>
      <c r="J36" s="6"/>
      <c r="K36" s="17"/>
      <c r="L36" s="4"/>
      <c r="M36" s="125" t="str">
        <f>(IF(L36&gt;0,ROUND(L36/Grunddaten!$B$3,2),""))</f>
        <v/>
      </c>
      <c r="N36" s="174"/>
      <c r="O36" s="6"/>
      <c r="P36" s="6"/>
      <c r="Q36" s="126" t="str">
        <f t="shared" si="1"/>
        <v/>
      </c>
      <c r="R36" s="127" t="str">
        <f t="shared" si="2"/>
        <v/>
      </c>
      <c r="S36" s="127" t="str">
        <f t="shared" si="3"/>
        <v/>
      </c>
      <c r="T36" s="127" t="str">
        <f t="shared" si="4"/>
        <v/>
      </c>
    </row>
    <row r="37" spans="1:20">
      <c r="A37" s="124">
        <f t="shared" si="0"/>
        <v>35</v>
      </c>
      <c r="B37" s="2"/>
      <c r="C37" s="173"/>
      <c r="D37" s="3"/>
      <c r="E37" s="3"/>
      <c r="F37" s="3"/>
      <c r="G37" s="17"/>
      <c r="H37" s="6"/>
      <c r="I37" s="17"/>
      <c r="J37" s="6"/>
      <c r="K37" s="17"/>
      <c r="L37" s="4"/>
      <c r="M37" s="125" t="str">
        <f>(IF(L37&gt;0,ROUND(L37/Grunddaten!$B$3,2),""))</f>
        <v/>
      </c>
      <c r="N37" s="174"/>
      <c r="O37" s="6"/>
      <c r="P37" s="6"/>
      <c r="Q37" s="126" t="str">
        <f t="shared" si="1"/>
        <v/>
      </c>
      <c r="R37" s="127" t="str">
        <f t="shared" si="2"/>
        <v/>
      </c>
      <c r="S37" s="127" t="str">
        <f t="shared" si="3"/>
        <v/>
      </c>
      <c r="T37" s="127" t="str">
        <f t="shared" si="4"/>
        <v/>
      </c>
    </row>
    <row r="38" spans="1:20">
      <c r="A38" s="124">
        <f t="shared" si="0"/>
        <v>36</v>
      </c>
      <c r="B38" s="2"/>
      <c r="C38" s="173"/>
      <c r="D38" s="3"/>
      <c r="E38" s="3"/>
      <c r="F38" s="3"/>
      <c r="G38" s="17"/>
      <c r="H38" s="6"/>
      <c r="I38" s="17"/>
      <c r="J38" s="6"/>
      <c r="K38" s="17"/>
      <c r="L38" s="4"/>
      <c r="M38" s="125" t="str">
        <f>(IF(L38&gt;0,ROUND(L38/Grunddaten!$B$3,2),""))</f>
        <v/>
      </c>
      <c r="N38" s="174"/>
      <c r="O38" s="6"/>
      <c r="P38" s="6"/>
      <c r="Q38" s="126" t="str">
        <f t="shared" si="1"/>
        <v/>
      </c>
      <c r="R38" s="127" t="str">
        <f t="shared" si="2"/>
        <v/>
      </c>
      <c r="S38" s="127" t="str">
        <f t="shared" si="3"/>
        <v/>
      </c>
      <c r="T38" s="127" t="str">
        <f t="shared" si="4"/>
        <v/>
      </c>
    </row>
    <row r="39" spans="1:20">
      <c r="A39" s="124">
        <f t="shared" si="0"/>
        <v>37</v>
      </c>
      <c r="B39" s="2"/>
      <c r="C39" s="173"/>
      <c r="D39" s="3"/>
      <c r="E39" s="3"/>
      <c r="F39" s="3"/>
      <c r="G39" s="17"/>
      <c r="H39" s="6"/>
      <c r="I39" s="17"/>
      <c r="J39" s="6"/>
      <c r="K39" s="17"/>
      <c r="L39" s="4"/>
      <c r="M39" s="125" t="str">
        <f>(IF(L39&gt;0,ROUND(L39/Grunddaten!$B$3,2),""))</f>
        <v/>
      </c>
      <c r="N39" s="174"/>
      <c r="O39" s="6"/>
      <c r="P39" s="6"/>
      <c r="Q39" s="126" t="str">
        <f t="shared" si="1"/>
        <v/>
      </c>
      <c r="R39" s="127" t="str">
        <f t="shared" si="2"/>
        <v/>
      </c>
      <c r="S39" s="127" t="str">
        <f t="shared" si="3"/>
        <v/>
      </c>
      <c r="T39" s="127" t="str">
        <f t="shared" si="4"/>
        <v/>
      </c>
    </row>
    <row r="40" spans="1:20">
      <c r="A40" s="124">
        <f t="shared" si="0"/>
        <v>38</v>
      </c>
      <c r="B40" s="2"/>
      <c r="C40" s="173"/>
      <c r="D40" s="3"/>
      <c r="E40" s="3"/>
      <c r="F40" s="3"/>
      <c r="G40" s="17"/>
      <c r="H40" s="6"/>
      <c r="I40" s="17"/>
      <c r="J40" s="6"/>
      <c r="K40" s="17"/>
      <c r="L40" s="4"/>
      <c r="M40" s="125" t="str">
        <f>(IF(L40&gt;0,ROUND(L40/Grunddaten!$B$3,2),""))</f>
        <v/>
      </c>
      <c r="N40" s="174"/>
      <c r="O40" s="6"/>
      <c r="P40" s="6"/>
      <c r="Q40" s="126" t="str">
        <f t="shared" si="1"/>
        <v/>
      </c>
      <c r="R40" s="127" t="str">
        <f t="shared" si="2"/>
        <v/>
      </c>
      <c r="S40" s="127" t="str">
        <f t="shared" si="3"/>
        <v/>
      </c>
      <c r="T40" s="127" t="str">
        <f t="shared" si="4"/>
        <v/>
      </c>
    </row>
    <row r="41" spans="1:20">
      <c r="A41" s="124">
        <f t="shared" si="0"/>
        <v>39</v>
      </c>
      <c r="B41" s="2"/>
      <c r="C41" s="173"/>
      <c r="D41" s="3"/>
      <c r="E41" s="3"/>
      <c r="F41" s="3"/>
      <c r="G41" s="17"/>
      <c r="H41" s="6"/>
      <c r="I41" s="17"/>
      <c r="J41" s="6"/>
      <c r="K41" s="17"/>
      <c r="L41" s="4"/>
      <c r="M41" s="125" t="str">
        <f>(IF(L41&gt;0,ROUND(L41/Grunddaten!$B$3,2),""))</f>
        <v/>
      </c>
      <c r="N41" s="174"/>
      <c r="O41" s="6"/>
      <c r="P41" s="6"/>
      <c r="Q41" s="126" t="str">
        <f t="shared" si="1"/>
        <v/>
      </c>
      <c r="R41" s="127" t="str">
        <f t="shared" si="2"/>
        <v/>
      </c>
      <c r="S41" s="127" t="str">
        <f t="shared" si="3"/>
        <v/>
      </c>
      <c r="T41" s="127" t="str">
        <f t="shared" si="4"/>
        <v/>
      </c>
    </row>
    <row r="42" spans="1:20">
      <c r="A42" s="124">
        <f t="shared" si="0"/>
        <v>40</v>
      </c>
      <c r="B42" s="2"/>
      <c r="C42" s="173"/>
      <c r="D42" s="3"/>
      <c r="E42" s="3"/>
      <c r="F42" s="3"/>
      <c r="G42" s="17"/>
      <c r="H42" s="6"/>
      <c r="I42" s="17"/>
      <c r="J42" s="6"/>
      <c r="K42" s="17"/>
      <c r="L42" s="4"/>
      <c r="M42" s="125" t="str">
        <f>(IF(L42&gt;0,ROUND(L42/Grunddaten!$B$3,2),""))</f>
        <v/>
      </c>
      <c r="N42" s="174"/>
      <c r="O42" s="6"/>
      <c r="P42" s="6"/>
      <c r="Q42" s="126" t="str">
        <f t="shared" si="1"/>
        <v/>
      </c>
      <c r="R42" s="127" t="str">
        <f t="shared" si="2"/>
        <v/>
      </c>
      <c r="S42" s="127" t="str">
        <f t="shared" si="3"/>
        <v/>
      </c>
      <c r="T42" s="127" t="str">
        <f t="shared" si="4"/>
        <v/>
      </c>
    </row>
    <row r="43" spans="1:20">
      <c r="A43" s="124">
        <f t="shared" si="0"/>
        <v>41</v>
      </c>
      <c r="B43" s="2"/>
      <c r="C43" s="173"/>
      <c r="D43" s="3"/>
      <c r="E43" s="3"/>
      <c r="F43" s="3"/>
      <c r="G43" s="17"/>
      <c r="H43" s="6"/>
      <c r="I43" s="17"/>
      <c r="J43" s="6"/>
      <c r="K43" s="17"/>
      <c r="L43" s="4"/>
      <c r="M43" s="125" t="str">
        <f>(IF(L43&gt;0,ROUND(L43/Grunddaten!$B$3,2),""))</f>
        <v/>
      </c>
      <c r="N43" s="174"/>
      <c r="O43" s="6"/>
      <c r="P43" s="6"/>
      <c r="Q43" s="126" t="str">
        <f t="shared" si="1"/>
        <v/>
      </c>
      <c r="R43" s="127" t="str">
        <f t="shared" si="2"/>
        <v/>
      </c>
      <c r="S43" s="127" t="str">
        <f t="shared" si="3"/>
        <v/>
      </c>
      <c r="T43" s="127" t="str">
        <f t="shared" si="4"/>
        <v/>
      </c>
    </row>
    <row r="44" spans="1:20">
      <c r="A44" s="124">
        <f t="shared" si="0"/>
        <v>42</v>
      </c>
      <c r="B44" s="2"/>
      <c r="C44" s="173"/>
      <c r="D44" s="3"/>
      <c r="E44" s="3"/>
      <c r="F44" s="3"/>
      <c r="G44" s="17"/>
      <c r="H44" s="6"/>
      <c r="I44" s="17"/>
      <c r="J44" s="6"/>
      <c r="K44" s="17"/>
      <c r="L44" s="4"/>
      <c r="M44" s="125" t="str">
        <f>(IF(L44&gt;0,ROUND(L44/Grunddaten!$B$3,2),""))</f>
        <v/>
      </c>
      <c r="N44" s="174"/>
      <c r="O44" s="6"/>
      <c r="P44" s="6"/>
      <c r="Q44" s="126" t="str">
        <f t="shared" si="1"/>
        <v/>
      </c>
      <c r="R44" s="127" t="str">
        <f t="shared" si="2"/>
        <v/>
      </c>
      <c r="S44" s="127" t="str">
        <f t="shared" si="3"/>
        <v/>
      </c>
      <c r="T44" s="127" t="str">
        <f t="shared" si="4"/>
        <v/>
      </c>
    </row>
    <row r="45" spans="1:20">
      <c r="A45" s="124">
        <f t="shared" si="0"/>
        <v>43</v>
      </c>
      <c r="B45" s="2"/>
      <c r="C45" s="173"/>
      <c r="D45" s="3"/>
      <c r="E45" s="3"/>
      <c r="F45" s="3"/>
      <c r="G45" s="17"/>
      <c r="H45" s="6"/>
      <c r="I45" s="17"/>
      <c r="J45" s="6"/>
      <c r="K45" s="17"/>
      <c r="L45" s="4"/>
      <c r="M45" s="125" t="str">
        <f>(IF(L45&gt;0,ROUND(L45/Grunddaten!$B$3,2),""))</f>
        <v/>
      </c>
      <c r="N45" s="174"/>
      <c r="O45" s="6"/>
      <c r="P45" s="6"/>
      <c r="Q45" s="126" t="str">
        <f t="shared" si="1"/>
        <v/>
      </c>
      <c r="R45" s="127" t="str">
        <f t="shared" si="2"/>
        <v/>
      </c>
      <c r="S45" s="127" t="str">
        <f t="shared" si="3"/>
        <v/>
      </c>
      <c r="T45" s="127" t="str">
        <f t="shared" si="4"/>
        <v/>
      </c>
    </row>
    <row r="46" spans="1:20">
      <c r="A46" s="124">
        <f t="shared" si="0"/>
        <v>44</v>
      </c>
      <c r="B46" s="2"/>
      <c r="C46" s="173"/>
      <c r="D46" s="3"/>
      <c r="E46" s="3"/>
      <c r="F46" s="3"/>
      <c r="G46" s="17"/>
      <c r="H46" s="6"/>
      <c r="I46" s="17"/>
      <c r="J46" s="6"/>
      <c r="K46" s="17"/>
      <c r="L46" s="4"/>
      <c r="M46" s="125" t="str">
        <f>(IF(L46&gt;0,ROUND(L46/Grunddaten!$B$3,2),""))</f>
        <v/>
      </c>
      <c r="N46" s="174"/>
      <c r="O46" s="6"/>
      <c r="P46" s="6"/>
      <c r="Q46" s="126" t="str">
        <f t="shared" si="1"/>
        <v/>
      </c>
      <c r="R46" s="127" t="str">
        <f t="shared" si="2"/>
        <v/>
      </c>
      <c r="S46" s="127" t="str">
        <f t="shared" si="3"/>
        <v/>
      </c>
      <c r="T46" s="127" t="str">
        <f t="shared" si="4"/>
        <v/>
      </c>
    </row>
    <row r="47" spans="1:20">
      <c r="A47" s="124">
        <f t="shared" si="0"/>
        <v>45</v>
      </c>
      <c r="B47" s="2"/>
      <c r="C47" s="173"/>
      <c r="D47" s="3"/>
      <c r="E47" s="3"/>
      <c r="F47" s="3"/>
      <c r="G47" s="17"/>
      <c r="H47" s="6"/>
      <c r="I47" s="17"/>
      <c r="J47" s="6"/>
      <c r="K47" s="17"/>
      <c r="L47" s="4"/>
      <c r="M47" s="125" t="str">
        <f>(IF(L47&gt;0,ROUND(L47/Grunddaten!$B$3,2),""))</f>
        <v/>
      </c>
      <c r="N47" s="174"/>
      <c r="O47" s="6"/>
      <c r="P47" s="6"/>
      <c r="Q47" s="126" t="str">
        <f t="shared" si="1"/>
        <v/>
      </c>
      <c r="R47" s="127" t="str">
        <f t="shared" si="2"/>
        <v/>
      </c>
      <c r="S47" s="127" t="str">
        <f t="shared" si="3"/>
        <v/>
      </c>
      <c r="T47" s="127" t="str">
        <f t="shared" si="4"/>
        <v/>
      </c>
    </row>
    <row r="48" spans="1:20">
      <c r="A48" s="124">
        <f t="shared" si="0"/>
        <v>46</v>
      </c>
      <c r="B48" s="2"/>
      <c r="C48" s="173"/>
      <c r="D48" s="3"/>
      <c r="E48" s="3"/>
      <c r="F48" s="3"/>
      <c r="G48" s="17"/>
      <c r="H48" s="6"/>
      <c r="I48" s="17"/>
      <c r="J48" s="6"/>
      <c r="K48" s="17"/>
      <c r="L48" s="4"/>
      <c r="M48" s="125" t="str">
        <f>(IF(L48&gt;0,ROUND(L48/Grunddaten!$B$3,2),""))</f>
        <v/>
      </c>
      <c r="N48" s="174"/>
      <c r="O48" s="6"/>
      <c r="P48" s="6"/>
      <c r="Q48" s="126" t="str">
        <f t="shared" si="1"/>
        <v/>
      </c>
      <c r="R48" s="127" t="str">
        <f t="shared" si="2"/>
        <v/>
      </c>
      <c r="S48" s="127" t="str">
        <f t="shared" si="3"/>
        <v/>
      </c>
      <c r="T48" s="127" t="str">
        <f t="shared" si="4"/>
        <v/>
      </c>
    </row>
    <row r="49" spans="1:20">
      <c r="A49" s="124">
        <f t="shared" si="0"/>
        <v>47</v>
      </c>
      <c r="B49" s="2"/>
      <c r="C49" s="173"/>
      <c r="D49" s="3"/>
      <c r="E49" s="3"/>
      <c r="F49" s="3"/>
      <c r="G49" s="17"/>
      <c r="H49" s="6"/>
      <c r="I49" s="17"/>
      <c r="J49" s="6"/>
      <c r="K49" s="17"/>
      <c r="L49" s="4"/>
      <c r="M49" s="125" t="str">
        <f>(IF(L49&gt;0,ROUND(L49/Grunddaten!$B$3,2),""))</f>
        <v/>
      </c>
      <c r="N49" s="174"/>
      <c r="O49" s="6"/>
      <c r="P49" s="6"/>
      <c r="Q49" s="126" t="str">
        <f t="shared" si="1"/>
        <v/>
      </c>
      <c r="R49" s="127" t="str">
        <f t="shared" si="2"/>
        <v/>
      </c>
      <c r="S49" s="127" t="str">
        <f t="shared" si="3"/>
        <v/>
      </c>
      <c r="T49" s="127" t="str">
        <f t="shared" si="4"/>
        <v/>
      </c>
    </row>
    <row r="50" spans="1:20">
      <c r="A50" s="124">
        <f t="shared" si="0"/>
        <v>48</v>
      </c>
      <c r="B50" s="2"/>
      <c r="C50" s="173"/>
      <c r="D50" s="3"/>
      <c r="E50" s="3"/>
      <c r="F50" s="3"/>
      <c r="G50" s="17"/>
      <c r="H50" s="6"/>
      <c r="I50" s="17"/>
      <c r="J50" s="6"/>
      <c r="K50" s="17"/>
      <c r="L50" s="4"/>
      <c r="M50" s="125" t="str">
        <f>(IF(L50&gt;0,ROUND(L50/Grunddaten!$B$3,2),""))</f>
        <v/>
      </c>
      <c r="N50" s="174"/>
      <c r="O50" s="6"/>
      <c r="P50" s="6"/>
      <c r="Q50" s="126" t="str">
        <f t="shared" si="1"/>
        <v/>
      </c>
      <c r="R50" s="127" t="str">
        <f t="shared" si="2"/>
        <v/>
      </c>
      <c r="S50" s="127" t="str">
        <f t="shared" si="3"/>
        <v/>
      </c>
      <c r="T50" s="127" t="str">
        <f t="shared" si="4"/>
        <v/>
      </c>
    </row>
    <row r="51" spans="1:20">
      <c r="A51" s="124">
        <f t="shared" si="0"/>
        <v>49</v>
      </c>
      <c r="B51" s="2"/>
      <c r="C51" s="173"/>
      <c r="D51" s="3"/>
      <c r="E51" s="3"/>
      <c r="F51" s="3"/>
      <c r="G51" s="17"/>
      <c r="H51" s="6"/>
      <c r="I51" s="17"/>
      <c r="J51" s="6"/>
      <c r="K51" s="17"/>
      <c r="L51" s="4"/>
      <c r="M51" s="125" t="str">
        <f>(IF(L51&gt;0,ROUND(L51/Grunddaten!$B$3,2),""))</f>
        <v/>
      </c>
      <c r="N51" s="174"/>
      <c r="O51" s="6"/>
      <c r="P51" s="6"/>
      <c r="Q51" s="126" t="str">
        <f t="shared" si="1"/>
        <v/>
      </c>
      <c r="R51" s="127" t="str">
        <f t="shared" si="2"/>
        <v/>
      </c>
      <c r="S51" s="127" t="str">
        <f t="shared" si="3"/>
        <v/>
      </c>
      <c r="T51" s="127" t="str">
        <f t="shared" si="4"/>
        <v/>
      </c>
    </row>
    <row r="52" spans="1:20">
      <c r="A52" s="124">
        <f t="shared" si="0"/>
        <v>50</v>
      </c>
      <c r="B52" s="2"/>
      <c r="C52" s="173"/>
      <c r="D52" s="3"/>
      <c r="E52" s="3"/>
      <c r="F52" s="3"/>
      <c r="G52" s="17"/>
      <c r="H52" s="6"/>
      <c r="I52" s="17"/>
      <c r="J52" s="6"/>
      <c r="K52" s="17"/>
      <c r="L52" s="4"/>
      <c r="M52" s="125" t="str">
        <f>(IF(L52&gt;0,ROUND(L52/Grunddaten!$B$3,2),""))</f>
        <v/>
      </c>
      <c r="N52" s="174"/>
      <c r="O52" s="6"/>
      <c r="P52" s="6"/>
      <c r="Q52" s="126" t="str">
        <f t="shared" si="1"/>
        <v/>
      </c>
      <c r="R52" s="127" t="str">
        <f t="shared" si="2"/>
        <v/>
      </c>
      <c r="S52" s="127" t="str">
        <f t="shared" si="3"/>
        <v/>
      </c>
      <c r="T52" s="127" t="str">
        <f t="shared" si="4"/>
        <v/>
      </c>
    </row>
    <row r="53" spans="1:20" ht="13.9" customHeight="1">
      <c r="A53" s="124">
        <f t="shared" si="0"/>
        <v>51</v>
      </c>
      <c r="B53" s="2"/>
      <c r="C53" s="173"/>
      <c r="D53" s="3"/>
      <c r="E53" s="3"/>
      <c r="F53" s="3"/>
      <c r="G53" s="17"/>
      <c r="H53" s="6"/>
      <c r="I53" s="17"/>
      <c r="J53" s="6"/>
      <c r="K53" s="17"/>
      <c r="L53" s="4"/>
      <c r="M53" s="125" t="str">
        <f>(IF(L53&gt;0,ROUND(L53/Grunddaten!$B$3,2),""))</f>
        <v/>
      </c>
      <c r="N53" s="174"/>
      <c r="O53" s="6"/>
      <c r="P53" s="6"/>
      <c r="Q53" s="126" t="str">
        <f t="shared" si="1"/>
        <v/>
      </c>
      <c r="R53" s="127" t="str">
        <f t="shared" si="2"/>
        <v/>
      </c>
      <c r="S53" s="127" t="str">
        <f t="shared" si="3"/>
        <v/>
      </c>
      <c r="T53" s="127" t="str">
        <f t="shared" si="4"/>
        <v/>
      </c>
    </row>
    <row r="54" spans="1:20" ht="13.9" customHeight="1">
      <c r="A54" s="124">
        <f t="shared" si="0"/>
        <v>52</v>
      </c>
      <c r="B54" s="2"/>
      <c r="C54" s="173"/>
      <c r="D54" s="3"/>
      <c r="E54" s="3"/>
      <c r="F54" s="3"/>
      <c r="G54" s="17"/>
      <c r="H54" s="6"/>
      <c r="I54" s="17"/>
      <c r="J54" s="6"/>
      <c r="K54" s="17"/>
      <c r="L54" s="4"/>
      <c r="M54" s="125" t="str">
        <f>(IF(L54&gt;0,ROUND(L54/Grunddaten!$B$3,2),""))</f>
        <v/>
      </c>
      <c r="N54" s="174"/>
      <c r="O54" s="6"/>
      <c r="P54" s="6"/>
      <c r="Q54" s="126" t="str">
        <f t="shared" si="1"/>
        <v/>
      </c>
      <c r="R54" s="127" t="str">
        <f t="shared" si="2"/>
        <v/>
      </c>
      <c r="S54" s="127" t="str">
        <f t="shared" si="3"/>
        <v/>
      </c>
      <c r="T54" s="127" t="str">
        <f t="shared" si="4"/>
        <v/>
      </c>
    </row>
    <row r="55" spans="1:20" ht="13.9" customHeight="1">
      <c r="A55" s="124">
        <f t="shared" si="0"/>
        <v>53</v>
      </c>
      <c r="B55" s="2"/>
      <c r="C55" s="173"/>
      <c r="D55" s="3"/>
      <c r="E55" s="3"/>
      <c r="F55" s="3"/>
      <c r="G55" s="17"/>
      <c r="H55" s="6"/>
      <c r="I55" s="17"/>
      <c r="J55" s="6"/>
      <c r="K55" s="17"/>
      <c r="L55" s="4"/>
      <c r="M55" s="125" t="str">
        <f>(IF(L55&gt;0,ROUND(L55/Grunddaten!$B$3,2),""))</f>
        <v/>
      </c>
      <c r="N55" s="174"/>
      <c r="O55" s="6"/>
      <c r="P55" s="6"/>
      <c r="Q55" s="126" t="str">
        <f t="shared" si="1"/>
        <v/>
      </c>
      <c r="R55" s="127" t="str">
        <f t="shared" si="2"/>
        <v/>
      </c>
      <c r="S55" s="127" t="str">
        <f t="shared" si="3"/>
        <v/>
      </c>
      <c r="T55" s="127" t="str">
        <f t="shared" si="4"/>
        <v/>
      </c>
    </row>
    <row r="56" spans="1:20" ht="13.9" customHeight="1">
      <c r="A56" s="124">
        <f t="shared" si="0"/>
        <v>54</v>
      </c>
      <c r="B56" s="2"/>
      <c r="C56" s="173"/>
      <c r="D56" s="3"/>
      <c r="E56" s="3"/>
      <c r="F56" s="3"/>
      <c r="G56" s="17"/>
      <c r="H56" s="6"/>
      <c r="I56" s="17"/>
      <c r="J56" s="6"/>
      <c r="K56" s="17"/>
      <c r="L56" s="4"/>
      <c r="M56" s="125" t="str">
        <f>(IF(L56&gt;0,ROUND(L56/Grunddaten!$B$3,2),""))</f>
        <v/>
      </c>
      <c r="N56" s="174"/>
      <c r="O56" s="6"/>
      <c r="P56" s="6"/>
      <c r="Q56" s="126" t="str">
        <f t="shared" si="1"/>
        <v/>
      </c>
      <c r="R56" s="127" t="str">
        <f t="shared" si="2"/>
        <v/>
      </c>
      <c r="S56" s="127" t="str">
        <f t="shared" si="3"/>
        <v/>
      </c>
      <c r="T56" s="127" t="str">
        <f t="shared" si="4"/>
        <v/>
      </c>
    </row>
    <row r="57" spans="1:20" ht="13.9" customHeight="1">
      <c r="A57" s="124">
        <f t="shared" si="0"/>
        <v>55</v>
      </c>
      <c r="B57" s="2"/>
      <c r="C57" s="173"/>
      <c r="D57" s="3"/>
      <c r="E57" s="3"/>
      <c r="F57" s="3"/>
      <c r="G57" s="17"/>
      <c r="H57" s="6"/>
      <c r="I57" s="17"/>
      <c r="J57" s="6"/>
      <c r="K57" s="17"/>
      <c r="L57" s="4"/>
      <c r="M57" s="125" t="str">
        <f>(IF(L57&gt;0,ROUND(L57/Grunddaten!$B$3,2),""))</f>
        <v/>
      </c>
      <c r="N57" s="174"/>
      <c r="O57" s="6"/>
      <c r="P57" s="6"/>
      <c r="Q57" s="126" t="str">
        <f t="shared" si="1"/>
        <v/>
      </c>
      <c r="R57" s="127" t="str">
        <f t="shared" si="2"/>
        <v/>
      </c>
      <c r="S57" s="127" t="str">
        <f t="shared" si="3"/>
        <v/>
      </c>
      <c r="T57" s="127" t="str">
        <f t="shared" si="4"/>
        <v/>
      </c>
    </row>
    <row r="58" spans="1:20" ht="13.9" customHeight="1">
      <c r="A58" s="124">
        <f t="shared" si="0"/>
        <v>56</v>
      </c>
      <c r="B58" s="2"/>
      <c r="C58" s="173"/>
      <c r="D58" s="3"/>
      <c r="E58" s="3"/>
      <c r="F58" s="3"/>
      <c r="G58" s="17"/>
      <c r="H58" s="6"/>
      <c r="I58" s="17"/>
      <c r="J58" s="6"/>
      <c r="K58" s="17"/>
      <c r="L58" s="4"/>
      <c r="M58" s="125" t="str">
        <f>(IF(L58&gt;0,ROUND(L58/Grunddaten!$B$3,2),""))</f>
        <v/>
      </c>
      <c r="N58" s="174"/>
      <c r="O58" s="6"/>
      <c r="P58" s="6"/>
      <c r="Q58" s="126" t="str">
        <f t="shared" si="1"/>
        <v/>
      </c>
      <c r="R58" s="127" t="str">
        <f t="shared" si="2"/>
        <v/>
      </c>
      <c r="S58" s="127" t="str">
        <f t="shared" si="3"/>
        <v/>
      </c>
      <c r="T58" s="127" t="str">
        <f t="shared" si="4"/>
        <v/>
      </c>
    </row>
    <row r="59" spans="1:20" ht="13.9" customHeight="1">
      <c r="A59" s="124">
        <f t="shared" si="0"/>
        <v>57</v>
      </c>
      <c r="B59" s="2"/>
      <c r="C59" s="173"/>
      <c r="D59" s="3"/>
      <c r="E59" s="3"/>
      <c r="F59" s="3"/>
      <c r="G59" s="17"/>
      <c r="H59" s="6"/>
      <c r="I59" s="17"/>
      <c r="J59" s="6"/>
      <c r="K59" s="17"/>
      <c r="L59" s="4"/>
      <c r="M59" s="125" t="str">
        <f>(IF(L59&gt;0,ROUND(L59/Grunddaten!$B$3,2),""))</f>
        <v/>
      </c>
      <c r="N59" s="174"/>
      <c r="O59" s="6"/>
      <c r="P59" s="6"/>
      <c r="Q59" s="126" t="str">
        <f t="shared" si="1"/>
        <v/>
      </c>
      <c r="R59" s="127" t="str">
        <f t="shared" si="2"/>
        <v/>
      </c>
      <c r="S59" s="127" t="str">
        <f t="shared" si="3"/>
        <v/>
      </c>
      <c r="T59" s="127" t="str">
        <f t="shared" si="4"/>
        <v/>
      </c>
    </row>
    <row r="60" spans="1:20" ht="13.9" customHeight="1">
      <c r="A60" s="124">
        <f t="shared" si="0"/>
        <v>58</v>
      </c>
      <c r="B60" s="2"/>
      <c r="C60" s="173"/>
      <c r="D60" s="3"/>
      <c r="E60" s="3"/>
      <c r="F60" s="3"/>
      <c r="G60" s="17"/>
      <c r="H60" s="6"/>
      <c r="I60" s="17"/>
      <c r="J60" s="6"/>
      <c r="K60" s="17"/>
      <c r="L60" s="4"/>
      <c r="M60" s="125" t="str">
        <f>(IF(L60&gt;0,ROUND(L60/Grunddaten!$B$3,2),""))</f>
        <v/>
      </c>
      <c r="N60" s="174"/>
      <c r="O60" s="6"/>
      <c r="P60" s="6"/>
      <c r="Q60" s="126" t="str">
        <f t="shared" si="1"/>
        <v/>
      </c>
      <c r="R60" s="127" t="str">
        <f t="shared" si="2"/>
        <v/>
      </c>
      <c r="S60" s="127" t="str">
        <f t="shared" si="3"/>
        <v/>
      </c>
      <c r="T60" s="127" t="str">
        <f t="shared" si="4"/>
        <v/>
      </c>
    </row>
    <row r="61" spans="1:20" ht="13.9" customHeight="1">
      <c r="A61" s="124">
        <f t="shared" si="0"/>
        <v>59</v>
      </c>
      <c r="B61" s="2"/>
      <c r="C61" s="173"/>
      <c r="D61" s="3"/>
      <c r="E61" s="3"/>
      <c r="F61" s="3"/>
      <c r="G61" s="17"/>
      <c r="H61" s="6"/>
      <c r="I61" s="17"/>
      <c r="J61" s="6"/>
      <c r="K61" s="17"/>
      <c r="L61" s="4"/>
      <c r="M61" s="125" t="str">
        <f>(IF(L61&gt;0,ROUND(L61/Grunddaten!$B$3,2),""))</f>
        <v/>
      </c>
      <c r="N61" s="174"/>
      <c r="O61" s="6"/>
      <c r="P61" s="6"/>
      <c r="Q61" s="126" t="str">
        <f t="shared" si="1"/>
        <v/>
      </c>
      <c r="R61" s="127" t="str">
        <f t="shared" si="2"/>
        <v/>
      </c>
      <c r="S61" s="127" t="str">
        <f t="shared" si="3"/>
        <v/>
      </c>
      <c r="T61" s="127" t="str">
        <f t="shared" si="4"/>
        <v/>
      </c>
    </row>
    <row r="62" spans="1:20" ht="13.9" customHeight="1">
      <c r="A62" s="124">
        <f t="shared" si="0"/>
        <v>60</v>
      </c>
      <c r="B62" s="2"/>
      <c r="C62" s="173"/>
      <c r="D62" s="3"/>
      <c r="E62" s="3"/>
      <c r="F62" s="3"/>
      <c r="G62" s="17"/>
      <c r="H62" s="6"/>
      <c r="I62" s="17"/>
      <c r="J62" s="6"/>
      <c r="K62" s="17"/>
      <c r="L62" s="4"/>
      <c r="M62" s="125" t="str">
        <f>(IF(L62&gt;0,ROUND(L62/Grunddaten!$B$3,2),""))</f>
        <v/>
      </c>
      <c r="N62" s="174"/>
      <c r="O62" s="6"/>
      <c r="P62" s="6"/>
      <c r="Q62" s="126" t="str">
        <f t="shared" si="1"/>
        <v/>
      </c>
      <c r="R62" s="127" t="str">
        <f t="shared" si="2"/>
        <v/>
      </c>
      <c r="S62" s="127" t="str">
        <f t="shared" si="3"/>
        <v/>
      </c>
      <c r="T62" s="127" t="str">
        <f t="shared" si="4"/>
        <v/>
      </c>
    </row>
    <row r="63" spans="1:20" ht="13.9" customHeight="1">
      <c r="A63" s="124">
        <f t="shared" si="0"/>
        <v>61</v>
      </c>
      <c r="B63" s="2"/>
      <c r="C63" s="173"/>
      <c r="D63" s="3"/>
      <c r="E63" s="3"/>
      <c r="F63" s="3"/>
      <c r="G63" s="17"/>
      <c r="H63" s="6"/>
      <c r="I63" s="17"/>
      <c r="J63" s="6"/>
      <c r="K63" s="17"/>
      <c r="L63" s="4"/>
      <c r="M63" s="125" t="str">
        <f>(IF(L63&gt;0,ROUND(L63/Grunddaten!$B$3,2),""))</f>
        <v/>
      </c>
      <c r="N63" s="174"/>
      <c r="O63" s="6"/>
      <c r="P63" s="6"/>
      <c r="Q63" s="126" t="str">
        <f t="shared" si="1"/>
        <v/>
      </c>
      <c r="R63" s="127" t="str">
        <f t="shared" si="2"/>
        <v/>
      </c>
      <c r="S63" s="127" t="str">
        <f t="shared" si="3"/>
        <v/>
      </c>
      <c r="T63" s="127" t="str">
        <f t="shared" si="4"/>
        <v/>
      </c>
    </row>
    <row r="64" spans="1:20" ht="13.9" customHeight="1">
      <c r="A64" s="124">
        <f t="shared" si="0"/>
        <v>62</v>
      </c>
      <c r="B64" s="2"/>
      <c r="C64" s="173"/>
      <c r="D64" s="3"/>
      <c r="E64" s="3"/>
      <c r="F64" s="3"/>
      <c r="G64" s="17"/>
      <c r="H64" s="6"/>
      <c r="I64" s="17"/>
      <c r="J64" s="6"/>
      <c r="K64" s="17"/>
      <c r="L64" s="4"/>
      <c r="M64" s="125" t="str">
        <f>(IF(L64&gt;0,ROUND(L64/Grunddaten!$B$3,2),""))</f>
        <v/>
      </c>
      <c r="N64" s="174"/>
      <c r="O64" s="6"/>
      <c r="P64" s="6"/>
      <c r="Q64" s="126" t="str">
        <f t="shared" si="1"/>
        <v/>
      </c>
      <c r="R64" s="127" t="str">
        <f t="shared" si="2"/>
        <v/>
      </c>
      <c r="S64" s="127" t="str">
        <f t="shared" si="3"/>
        <v/>
      </c>
      <c r="T64" s="127" t="str">
        <f t="shared" si="4"/>
        <v/>
      </c>
    </row>
    <row r="65" spans="1:20" ht="13.9" customHeight="1">
      <c r="A65" s="124">
        <f t="shared" si="0"/>
        <v>63</v>
      </c>
      <c r="B65" s="2"/>
      <c r="C65" s="173"/>
      <c r="D65" s="3"/>
      <c r="E65" s="3"/>
      <c r="F65" s="3"/>
      <c r="G65" s="17"/>
      <c r="H65" s="6"/>
      <c r="I65" s="17"/>
      <c r="J65" s="6"/>
      <c r="K65" s="17"/>
      <c r="L65" s="4"/>
      <c r="M65" s="125" t="str">
        <f>(IF(L65&gt;0,ROUND(L65/Grunddaten!$B$3,2),""))</f>
        <v/>
      </c>
      <c r="N65" s="174"/>
      <c r="O65" s="6"/>
      <c r="P65" s="6"/>
      <c r="Q65" s="126" t="str">
        <f t="shared" si="1"/>
        <v/>
      </c>
      <c r="R65" s="127" t="str">
        <f t="shared" si="2"/>
        <v/>
      </c>
      <c r="S65" s="127" t="str">
        <f t="shared" si="3"/>
        <v/>
      </c>
      <c r="T65" s="127" t="str">
        <f t="shared" si="4"/>
        <v/>
      </c>
    </row>
    <row r="66" spans="1:20" ht="13.9" customHeight="1">
      <c r="A66" s="124">
        <f t="shared" si="0"/>
        <v>64</v>
      </c>
      <c r="B66" s="2"/>
      <c r="C66" s="173"/>
      <c r="D66" s="3"/>
      <c r="E66" s="3"/>
      <c r="F66" s="3"/>
      <c r="G66" s="17"/>
      <c r="H66" s="6"/>
      <c r="I66" s="17"/>
      <c r="J66" s="6"/>
      <c r="K66" s="17"/>
      <c r="L66" s="4"/>
      <c r="M66" s="125" t="str">
        <f>(IF(L66&gt;0,ROUND(L66/Grunddaten!$B$3,2),""))</f>
        <v/>
      </c>
      <c r="N66" s="174"/>
      <c r="O66" s="6"/>
      <c r="P66" s="6"/>
      <c r="Q66" s="126" t="str">
        <f t="shared" si="1"/>
        <v/>
      </c>
      <c r="R66" s="127" t="str">
        <f t="shared" si="2"/>
        <v/>
      </c>
      <c r="S66" s="127" t="str">
        <f t="shared" si="3"/>
        <v/>
      </c>
      <c r="T66" s="127" t="str">
        <f t="shared" si="4"/>
        <v/>
      </c>
    </row>
    <row r="67" spans="1:20" ht="13.9" customHeight="1">
      <c r="A67" s="124">
        <f t="shared" si="0"/>
        <v>65</v>
      </c>
      <c r="B67" s="2"/>
      <c r="C67" s="173"/>
      <c r="D67" s="3"/>
      <c r="E67" s="3"/>
      <c r="F67" s="3"/>
      <c r="G67" s="17"/>
      <c r="H67" s="6"/>
      <c r="I67" s="17"/>
      <c r="J67" s="6"/>
      <c r="K67" s="17"/>
      <c r="L67" s="4"/>
      <c r="M67" s="125" t="str">
        <f>(IF(L67&gt;0,ROUND(L67/Grunddaten!$B$3,2),""))</f>
        <v/>
      </c>
      <c r="N67" s="174"/>
      <c r="O67" s="6"/>
      <c r="P67" s="6"/>
      <c r="Q67" s="126" t="str">
        <f t="shared" si="1"/>
        <v/>
      </c>
      <c r="R67" s="127" t="str">
        <f t="shared" si="2"/>
        <v/>
      </c>
      <c r="S67" s="127" t="str">
        <f t="shared" si="3"/>
        <v/>
      </c>
      <c r="T67" s="127" t="str">
        <f t="shared" si="4"/>
        <v/>
      </c>
    </row>
    <row r="68" spans="1:20" ht="13.9" customHeight="1">
      <c r="A68" s="124">
        <f t="shared" si="0"/>
        <v>66</v>
      </c>
      <c r="B68" s="2"/>
      <c r="C68" s="173"/>
      <c r="D68" s="3"/>
      <c r="E68" s="3"/>
      <c r="F68" s="3"/>
      <c r="G68" s="17"/>
      <c r="H68" s="6"/>
      <c r="I68" s="17"/>
      <c r="J68" s="6"/>
      <c r="K68" s="17"/>
      <c r="L68" s="4"/>
      <c r="M68" s="125" t="str">
        <f>(IF(L68&gt;0,ROUND(L68/Grunddaten!$B$3,2),""))</f>
        <v/>
      </c>
      <c r="N68" s="174"/>
      <c r="O68" s="6"/>
      <c r="P68" s="6"/>
      <c r="Q68" s="126" t="str">
        <f t="shared" si="1"/>
        <v/>
      </c>
      <c r="R68" s="127" t="str">
        <f t="shared" si="2"/>
        <v/>
      </c>
      <c r="S68" s="127" t="str">
        <f t="shared" si="3"/>
        <v/>
      </c>
      <c r="T68" s="127" t="str">
        <f t="shared" si="4"/>
        <v/>
      </c>
    </row>
    <row r="69" spans="1:20" ht="13.9" customHeight="1">
      <c r="A69" s="124">
        <f t="shared" si="0"/>
        <v>67</v>
      </c>
      <c r="B69" s="2"/>
      <c r="C69" s="173"/>
      <c r="D69" s="3"/>
      <c r="E69" s="3"/>
      <c r="F69" s="3"/>
      <c r="G69" s="17"/>
      <c r="H69" s="6"/>
      <c r="I69" s="17"/>
      <c r="J69" s="6"/>
      <c r="K69" s="17"/>
      <c r="L69" s="4"/>
      <c r="M69" s="125" t="str">
        <f>(IF(L69&gt;0,ROUND(L69/Grunddaten!$B$3,2),""))</f>
        <v/>
      </c>
      <c r="N69" s="174"/>
      <c r="O69" s="6"/>
      <c r="P69" s="6"/>
      <c r="Q69" s="126" t="str">
        <f t="shared" si="1"/>
        <v/>
      </c>
      <c r="R69" s="127" t="str">
        <f t="shared" si="2"/>
        <v/>
      </c>
      <c r="S69" s="127" t="str">
        <f t="shared" si="3"/>
        <v/>
      </c>
      <c r="T69" s="127" t="str">
        <f t="shared" si="4"/>
        <v/>
      </c>
    </row>
    <row r="70" spans="1:20" ht="13.9" customHeight="1">
      <c r="A70" s="124">
        <f t="shared" si="0"/>
        <v>68</v>
      </c>
      <c r="B70" s="2"/>
      <c r="C70" s="173"/>
      <c r="D70" s="3"/>
      <c r="E70" s="3"/>
      <c r="F70" s="3"/>
      <c r="G70" s="17"/>
      <c r="H70" s="6"/>
      <c r="I70" s="17"/>
      <c r="J70" s="6"/>
      <c r="K70" s="17"/>
      <c r="L70" s="4"/>
      <c r="M70" s="125" t="str">
        <f>(IF(L70&gt;0,ROUND(L70/Grunddaten!$B$3,2),""))</f>
        <v/>
      </c>
      <c r="N70" s="174"/>
      <c r="O70" s="6"/>
      <c r="P70" s="6"/>
      <c r="Q70" s="126" t="str">
        <f t="shared" si="1"/>
        <v/>
      </c>
      <c r="R70" s="127" t="str">
        <f t="shared" si="2"/>
        <v/>
      </c>
      <c r="S70" s="127" t="str">
        <f t="shared" si="3"/>
        <v/>
      </c>
      <c r="T70" s="127" t="str">
        <f t="shared" si="4"/>
        <v/>
      </c>
    </row>
    <row r="71" spans="1:20" ht="13.9" customHeight="1">
      <c r="A71" s="124">
        <f t="shared" si="0"/>
        <v>69</v>
      </c>
      <c r="B71" s="2"/>
      <c r="C71" s="173"/>
      <c r="D71" s="3"/>
      <c r="E71" s="3"/>
      <c r="F71" s="3"/>
      <c r="G71" s="17"/>
      <c r="H71" s="6"/>
      <c r="I71" s="17"/>
      <c r="J71" s="6"/>
      <c r="K71" s="17"/>
      <c r="L71" s="4"/>
      <c r="M71" s="125" t="str">
        <f>(IF(L71&gt;0,ROUND(L71/Grunddaten!$B$3,2),""))</f>
        <v/>
      </c>
      <c r="N71" s="174"/>
      <c r="O71" s="6"/>
      <c r="P71" s="6"/>
      <c r="Q71" s="126" t="str">
        <f t="shared" si="1"/>
        <v/>
      </c>
      <c r="R71" s="127" t="str">
        <f t="shared" si="2"/>
        <v/>
      </c>
      <c r="S71" s="127" t="str">
        <f t="shared" si="3"/>
        <v/>
      </c>
      <c r="T71" s="127" t="str">
        <f t="shared" si="4"/>
        <v/>
      </c>
    </row>
    <row r="72" spans="1:20" ht="13.9" customHeight="1">
      <c r="A72" s="124">
        <f t="shared" si="0"/>
        <v>70</v>
      </c>
      <c r="B72" s="2"/>
      <c r="C72" s="173"/>
      <c r="D72" s="3"/>
      <c r="E72" s="3"/>
      <c r="F72" s="3"/>
      <c r="G72" s="17"/>
      <c r="H72" s="6"/>
      <c r="I72" s="17"/>
      <c r="J72" s="6"/>
      <c r="K72" s="17"/>
      <c r="L72" s="4"/>
      <c r="M72" s="125" t="str">
        <f>(IF(L72&gt;0,ROUND(L72/Grunddaten!$B$3,2),""))</f>
        <v/>
      </c>
      <c r="N72" s="174"/>
      <c r="O72" s="6"/>
      <c r="P72" s="6"/>
      <c r="Q72" s="126" t="str">
        <f t="shared" ref="Q72:Q135" si="5">IF(M72="","",IF(M72-O72-P72&lt;0,"Fehler",M72-O72-P72))</f>
        <v/>
      </c>
      <c r="R72" s="127" t="str">
        <f t="shared" ref="R72:R135" si="6">IF(M72="","",IF(Q72="Fehler","Fehler",K72*O72/M72))</f>
        <v/>
      </c>
      <c r="S72" s="127" t="str">
        <f t="shared" ref="S72:S135" si="7">IF(M72="","",IF(Q72="fehler","Fehler",K72*P72/M72))</f>
        <v/>
      </c>
      <c r="T72" s="127" t="str">
        <f t="shared" ref="T72:T135" si="8">IF(M72="","", IF(Q72="Fehler","Fehler",K72-R72-S72))</f>
        <v/>
      </c>
    </row>
    <row r="73" spans="1:20" ht="13.9" customHeight="1">
      <c r="A73" s="124">
        <f t="shared" si="0"/>
        <v>71</v>
      </c>
      <c r="B73" s="2"/>
      <c r="C73" s="173"/>
      <c r="D73" s="3"/>
      <c r="E73" s="3"/>
      <c r="F73" s="3"/>
      <c r="G73" s="17"/>
      <c r="H73" s="6"/>
      <c r="I73" s="17"/>
      <c r="J73" s="6"/>
      <c r="K73" s="17"/>
      <c r="L73" s="4"/>
      <c r="M73" s="125" t="str">
        <f>(IF(L73&gt;0,ROUND(L73/Grunddaten!$B$3,2),""))</f>
        <v/>
      </c>
      <c r="N73" s="174"/>
      <c r="O73" s="6"/>
      <c r="P73" s="6"/>
      <c r="Q73" s="126" t="str">
        <f t="shared" si="5"/>
        <v/>
      </c>
      <c r="R73" s="127" t="str">
        <f t="shared" si="6"/>
        <v/>
      </c>
      <c r="S73" s="127" t="str">
        <f t="shared" si="7"/>
        <v/>
      </c>
      <c r="T73" s="127" t="str">
        <f t="shared" si="8"/>
        <v/>
      </c>
    </row>
    <row r="74" spans="1:20" ht="13.9" customHeight="1">
      <c r="A74" s="124">
        <f t="shared" si="0"/>
        <v>72</v>
      </c>
      <c r="B74" s="2"/>
      <c r="C74" s="173"/>
      <c r="D74" s="3"/>
      <c r="E74" s="3"/>
      <c r="F74" s="3"/>
      <c r="G74" s="17"/>
      <c r="H74" s="6"/>
      <c r="I74" s="17"/>
      <c r="J74" s="6"/>
      <c r="K74" s="17"/>
      <c r="L74" s="4"/>
      <c r="M74" s="125" t="str">
        <f>(IF(L74&gt;0,ROUND(L74/Grunddaten!$B$3,2),""))</f>
        <v/>
      </c>
      <c r="N74" s="174"/>
      <c r="O74" s="6"/>
      <c r="P74" s="6"/>
      <c r="Q74" s="126" t="str">
        <f t="shared" si="5"/>
        <v/>
      </c>
      <c r="R74" s="127" t="str">
        <f t="shared" si="6"/>
        <v/>
      </c>
      <c r="S74" s="127" t="str">
        <f t="shared" si="7"/>
        <v/>
      </c>
      <c r="T74" s="127" t="str">
        <f t="shared" si="8"/>
        <v/>
      </c>
    </row>
    <row r="75" spans="1:20" ht="13.9" customHeight="1">
      <c r="A75" s="124">
        <f t="shared" si="0"/>
        <v>73</v>
      </c>
      <c r="B75" s="2"/>
      <c r="C75" s="173"/>
      <c r="D75" s="3"/>
      <c r="E75" s="3"/>
      <c r="F75" s="3"/>
      <c r="G75" s="17"/>
      <c r="H75" s="6"/>
      <c r="I75" s="17"/>
      <c r="J75" s="6"/>
      <c r="K75" s="17"/>
      <c r="L75" s="4"/>
      <c r="M75" s="125" t="str">
        <f>(IF(L75&gt;0,ROUND(L75/Grunddaten!$B$3,2),""))</f>
        <v/>
      </c>
      <c r="N75" s="174"/>
      <c r="O75" s="6"/>
      <c r="P75" s="6"/>
      <c r="Q75" s="126" t="str">
        <f t="shared" si="5"/>
        <v/>
      </c>
      <c r="R75" s="127" t="str">
        <f t="shared" si="6"/>
        <v/>
      </c>
      <c r="S75" s="127" t="str">
        <f t="shared" si="7"/>
        <v/>
      </c>
      <c r="T75" s="127" t="str">
        <f t="shared" si="8"/>
        <v/>
      </c>
    </row>
    <row r="76" spans="1:20" ht="13.9" customHeight="1">
      <c r="A76" s="124">
        <f t="shared" si="0"/>
        <v>74</v>
      </c>
      <c r="B76" s="2"/>
      <c r="C76" s="173"/>
      <c r="D76" s="3"/>
      <c r="E76" s="3"/>
      <c r="F76" s="3"/>
      <c r="G76" s="17"/>
      <c r="H76" s="6"/>
      <c r="I76" s="17"/>
      <c r="J76" s="6"/>
      <c r="K76" s="17"/>
      <c r="L76" s="4"/>
      <c r="M76" s="125" t="str">
        <f>(IF(L76&gt;0,ROUND(L76/Grunddaten!$B$3,2),""))</f>
        <v/>
      </c>
      <c r="N76" s="174"/>
      <c r="O76" s="6"/>
      <c r="P76" s="6"/>
      <c r="Q76" s="126" t="str">
        <f t="shared" si="5"/>
        <v/>
      </c>
      <c r="R76" s="127" t="str">
        <f t="shared" si="6"/>
        <v/>
      </c>
      <c r="S76" s="127" t="str">
        <f t="shared" si="7"/>
        <v/>
      </c>
      <c r="T76" s="127" t="str">
        <f t="shared" si="8"/>
        <v/>
      </c>
    </row>
    <row r="77" spans="1:20" ht="13.9" customHeight="1">
      <c r="A77" s="124">
        <f t="shared" si="0"/>
        <v>75</v>
      </c>
      <c r="B77" s="2"/>
      <c r="C77" s="173"/>
      <c r="D77" s="3"/>
      <c r="E77" s="3"/>
      <c r="F77" s="3"/>
      <c r="G77" s="17"/>
      <c r="H77" s="6"/>
      <c r="I77" s="17"/>
      <c r="J77" s="6"/>
      <c r="K77" s="17"/>
      <c r="L77" s="4"/>
      <c r="M77" s="125" t="str">
        <f>(IF(L77&gt;0,ROUND(L77/Grunddaten!$B$3,2),""))</f>
        <v/>
      </c>
      <c r="N77" s="174"/>
      <c r="O77" s="6"/>
      <c r="P77" s="6"/>
      <c r="Q77" s="126" t="str">
        <f t="shared" si="5"/>
        <v/>
      </c>
      <c r="R77" s="127" t="str">
        <f t="shared" si="6"/>
        <v/>
      </c>
      <c r="S77" s="127" t="str">
        <f t="shared" si="7"/>
        <v/>
      </c>
      <c r="T77" s="127" t="str">
        <f t="shared" si="8"/>
        <v/>
      </c>
    </row>
    <row r="78" spans="1:20" ht="13.9" customHeight="1">
      <c r="A78" s="124">
        <f t="shared" si="0"/>
        <v>76</v>
      </c>
      <c r="B78" s="2"/>
      <c r="C78" s="173"/>
      <c r="D78" s="3"/>
      <c r="E78" s="3"/>
      <c r="F78" s="3"/>
      <c r="G78" s="17"/>
      <c r="H78" s="6"/>
      <c r="I78" s="17"/>
      <c r="J78" s="6"/>
      <c r="K78" s="17"/>
      <c r="L78" s="4"/>
      <c r="M78" s="125" t="str">
        <f>(IF(L78&gt;0,ROUND(L78/Grunddaten!$B$3,2),""))</f>
        <v/>
      </c>
      <c r="N78" s="174"/>
      <c r="O78" s="6"/>
      <c r="P78" s="6"/>
      <c r="Q78" s="126" t="str">
        <f t="shared" si="5"/>
        <v/>
      </c>
      <c r="R78" s="127" t="str">
        <f t="shared" si="6"/>
        <v/>
      </c>
      <c r="S78" s="127" t="str">
        <f t="shared" si="7"/>
        <v/>
      </c>
      <c r="T78" s="127" t="str">
        <f t="shared" si="8"/>
        <v/>
      </c>
    </row>
    <row r="79" spans="1:20" ht="13.9" customHeight="1">
      <c r="A79" s="124">
        <f t="shared" si="0"/>
        <v>77</v>
      </c>
      <c r="B79" s="2"/>
      <c r="C79" s="173"/>
      <c r="D79" s="3"/>
      <c r="E79" s="3"/>
      <c r="F79" s="3"/>
      <c r="G79" s="17"/>
      <c r="H79" s="6"/>
      <c r="I79" s="17"/>
      <c r="J79" s="6"/>
      <c r="K79" s="17"/>
      <c r="L79" s="4"/>
      <c r="M79" s="125" t="str">
        <f>(IF(L79&gt;0,ROUND(L79/Grunddaten!$B$3,2),""))</f>
        <v/>
      </c>
      <c r="N79" s="174"/>
      <c r="O79" s="6"/>
      <c r="P79" s="6"/>
      <c r="Q79" s="126" t="str">
        <f t="shared" si="5"/>
        <v/>
      </c>
      <c r="R79" s="127" t="str">
        <f t="shared" si="6"/>
        <v/>
      </c>
      <c r="S79" s="127" t="str">
        <f t="shared" si="7"/>
        <v/>
      </c>
      <c r="T79" s="127" t="str">
        <f t="shared" si="8"/>
        <v/>
      </c>
    </row>
    <row r="80" spans="1:20" ht="13.9" customHeight="1">
      <c r="A80" s="124">
        <f t="shared" si="0"/>
        <v>78</v>
      </c>
      <c r="B80" s="2"/>
      <c r="C80" s="173"/>
      <c r="D80" s="3"/>
      <c r="E80" s="3"/>
      <c r="F80" s="3"/>
      <c r="G80" s="17"/>
      <c r="H80" s="6"/>
      <c r="I80" s="17"/>
      <c r="J80" s="6"/>
      <c r="K80" s="17"/>
      <c r="L80" s="4"/>
      <c r="M80" s="125" t="str">
        <f>(IF(L80&gt;0,ROUND(L80/Grunddaten!$B$3,2),""))</f>
        <v/>
      </c>
      <c r="N80" s="174"/>
      <c r="O80" s="6"/>
      <c r="P80" s="6"/>
      <c r="Q80" s="126" t="str">
        <f t="shared" si="5"/>
        <v/>
      </c>
      <c r="R80" s="127" t="str">
        <f t="shared" si="6"/>
        <v/>
      </c>
      <c r="S80" s="127" t="str">
        <f t="shared" si="7"/>
        <v/>
      </c>
      <c r="T80" s="127" t="str">
        <f t="shared" si="8"/>
        <v/>
      </c>
    </row>
    <row r="81" spans="1:20" ht="13.9" customHeight="1">
      <c r="A81" s="124">
        <f t="shared" si="0"/>
        <v>79</v>
      </c>
      <c r="B81" s="2"/>
      <c r="C81" s="173"/>
      <c r="D81" s="3"/>
      <c r="E81" s="3"/>
      <c r="F81" s="3"/>
      <c r="G81" s="17"/>
      <c r="H81" s="6"/>
      <c r="I81" s="17"/>
      <c r="J81" s="6"/>
      <c r="K81" s="17"/>
      <c r="L81" s="4"/>
      <c r="M81" s="125" t="str">
        <f>(IF(L81&gt;0,ROUND(L81/Grunddaten!$B$3,2),""))</f>
        <v/>
      </c>
      <c r="N81" s="174"/>
      <c r="O81" s="6"/>
      <c r="P81" s="6"/>
      <c r="Q81" s="126" t="str">
        <f t="shared" si="5"/>
        <v/>
      </c>
      <c r="R81" s="127" t="str">
        <f t="shared" si="6"/>
        <v/>
      </c>
      <c r="S81" s="127" t="str">
        <f t="shared" si="7"/>
        <v/>
      </c>
      <c r="T81" s="127" t="str">
        <f t="shared" si="8"/>
        <v/>
      </c>
    </row>
    <row r="82" spans="1:20" ht="13.9" customHeight="1">
      <c r="A82" s="124">
        <f t="shared" si="0"/>
        <v>80</v>
      </c>
      <c r="B82" s="2"/>
      <c r="C82" s="173"/>
      <c r="D82" s="3"/>
      <c r="E82" s="3"/>
      <c r="F82" s="3"/>
      <c r="G82" s="17"/>
      <c r="H82" s="6"/>
      <c r="I82" s="17"/>
      <c r="J82" s="6"/>
      <c r="K82" s="17"/>
      <c r="L82" s="4"/>
      <c r="M82" s="125" t="str">
        <f>(IF(L82&gt;0,ROUND(L82/Grunddaten!$B$3,2),""))</f>
        <v/>
      </c>
      <c r="N82" s="174"/>
      <c r="O82" s="6"/>
      <c r="P82" s="6"/>
      <c r="Q82" s="126" t="str">
        <f t="shared" si="5"/>
        <v/>
      </c>
      <c r="R82" s="127" t="str">
        <f t="shared" si="6"/>
        <v/>
      </c>
      <c r="S82" s="127" t="str">
        <f t="shared" si="7"/>
        <v/>
      </c>
      <c r="T82" s="127" t="str">
        <f t="shared" si="8"/>
        <v/>
      </c>
    </row>
    <row r="83" spans="1:20" ht="13.9" customHeight="1">
      <c r="A83" s="124">
        <f t="shared" si="0"/>
        <v>81</v>
      </c>
      <c r="B83" s="2"/>
      <c r="C83" s="173"/>
      <c r="D83" s="3"/>
      <c r="E83" s="3"/>
      <c r="F83" s="3"/>
      <c r="G83" s="17"/>
      <c r="H83" s="6"/>
      <c r="I83" s="17"/>
      <c r="J83" s="6"/>
      <c r="K83" s="17"/>
      <c r="L83" s="4"/>
      <c r="M83" s="125" t="str">
        <f>(IF(L83&gt;0,ROUND(L83/Grunddaten!$B$3,2),""))</f>
        <v/>
      </c>
      <c r="N83" s="174"/>
      <c r="O83" s="6"/>
      <c r="P83" s="6"/>
      <c r="Q83" s="126" t="str">
        <f t="shared" si="5"/>
        <v/>
      </c>
      <c r="R83" s="127" t="str">
        <f t="shared" si="6"/>
        <v/>
      </c>
      <c r="S83" s="127" t="str">
        <f t="shared" si="7"/>
        <v/>
      </c>
      <c r="T83" s="127" t="str">
        <f t="shared" si="8"/>
        <v/>
      </c>
    </row>
    <row r="84" spans="1:20" ht="13.9" customHeight="1">
      <c r="A84" s="124">
        <f t="shared" si="0"/>
        <v>82</v>
      </c>
      <c r="B84" s="2"/>
      <c r="C84" s="173"/>
      <c r="D84" s="3"/>
      <c r="E84" s="3"/>
      <c r="F84" s="3"/>
      <c r="G84" s="17"/>
      <c r="H84" s="6"/>
      <c r="I84" s="17"/>
      <c r="J84" s="6"/>
      <c r="K84" s="17"/>
      <c r="L84" s="4"/>
      <c r="M84" s="125" t="str">
        <f>(IF(L84&gt;0,ROUND(L84/Grunddaten!$B$3,2),""))</f>
        <v/>
      </c>
      <c r="N84" s="174"/>
      <c r="O84" s="6"/>
      <c r="P84" s="6"/>
      <c r="Q84" s="126" t="str">
        <f t="shared" si="5"/>
        <v/>
      </c>
      <c r="R84" s="127" t="str">
        <f t="shared" si="6"/>
        <v/>
      </c>
      <c r="S84" s="127" t="str">
        <f t="shared" si="7"/>
        <v/>
      </c>
      <c r="T84" s="127" t="str">
        <f t="shared" si="8"/>
        <v/>
      </c>
    </row>
    <row r="85" spans="1:20" ht="13.9" customHeight="1">
      <c r="A85" s="124">
        <f t="shared" si="0"/>
        <v>83</v>
      </c>
      <c r="B85" s="2"/>
      <c r="C85" s="173"/>
      <c r="D85" s="3"/>
      <c r="E85" s="3"/>
      <c r="F85" s="3"/>
      <c r="G85" s="17"/>
      <c r="H85" s="6"/>
      <c r="I85" s="17"/>
      <c r="J85" s="6"/>
      <c r="K85" s="17"/>
      <c r="L85" s="4"/>
      <c r="M85" s="125" t="str">
        <f>(IF(L85&gt;0,ROUND(L85/Grunddaten!$B$3,2),""))</f>
        <v/>
      </c>
      <c r="N85" s="174"/>
      <c r="O85" s="6"/>
      <c r="P85" s="6"/>
      <c r="Q85" s="126" t="str">
        <f t="shared" si="5"/>
        <v/>
      </c>
      <c r="R85" s="127" t="str">
        <f t="shared" si="6"/>
        <v/>
      </c>
      <c r="S85" s="127" t="str">
        <f t="shared" si="7"/>
        <v/>
      </c>
      <c r="T85" s="127" t="str">
        <f t="shared" si="8"/>
        <v/>
      </c>
    </row>
    <row r="86" spans="1:20" ht="13.9" customHeight="1">
      <c r="A86" s="124">
        <f t="shared" si="0"/>
        <v>84</v>
      </c>
      <c r="B86" s="2"/>
      <c r="C86" s="173"/>
      <c r="D86" s="3"/>
      <c r="E86" s="3"/>
      <c r="F86" s="3"/>
      <c r="G86" s="17"/>
      <c r="H86" s="6"/>
      <c r="I86" s="17"/>
      <c r="J86" s="6"/>
      <c r="K86" s="17"/>
      <c r="L86" s="4"/>
      <c r="M86" s="125" t="str">
        <f>(IF(L86&gt;0,ROUND(L86/Grunddaten!$B$3,2),""))</f>
        <v/>
      </c>
      <c r="N86" s="174"/>
      <c r="O86" s="6"/>
      <c r="P86" s="6"/>
      <c r="Q86" s="126" t="str">
        <f t="shared" si="5"/>
        <v/>
      </c>
      <c r="R86" s="127" t="str">
        <f t="shared" si="6"/>
        <v/>
      </c>
      <c r="S86" s="127" t="str">
        <f t="shared" si="7"/>
        <v/>
      </c>
      <c r="T86" s="127" t="str">
        <f t="shared" si="8"/>
        <v/>
      </c>
    </row>
    <row r="87" spans="1:20" ht="13.9" customHeight="1">
      <c r="A87" s="124">
        <f t="shared" si="0"/>
        <v>85</v>
      </c>
      <c r="B87" s="2"/>
      <c r="C87" s="173"/>
      <c r="D87" s="3"/>
      <c r="E87" s="3"/>
      <c r="F87" s="3"/>
      <c r="G87" s="17"/>
      <c r="H87" s="6"/>
      <c r="I87" s="17"/>
      <c r="J87" s="6"/>
      <c r="K87" s="17"/>
      <c r="L87" s="4"/>
      <c r="M87" s="125" t="str">
        <f>(IF(L87&gt;0,ROUND(L87/Grunddaten!$B$3,2),""))</f>
        <v/>
      </c>
      <c r="N87" s="174"/>
      <c r="O87" s="6"/>
      <c r="P87" s="6"/>
      <c r="Q87" s="126" t="str">
        <f t="shared" si="5"/>
        <v/>
      </c>
      <c r="R87" s="127" t="str">
        <f t="shared" si="6"/>
        <v/>
      </c>
      <c r="S87" s="127" t="str">
        <f t="shared" si="7"/>
        <v/>
      </c>
      <c r="T87" s="127" t="str">
        <f t="shared" si="8"/>
        <v/>
      </c>
    </row>
    <row r="88" spans="1:20" ht="13.9" customHeight="1">
      <c r="A88" s="124">
        <f t="shared" si="0"/>
        <v>86</v>
      </c>
      <c r="B88" s="2"/>
      <c r="C88" s="173"/>
      <c r="D88" s="3"/>
      <c r="E88" s="3"/>
      <c r="F88" s="3"/>
      <c r="G88" s="17"/>
      <c r="H88" s="6"/>
      <c r="I88" s="17"/>
      <c r="J88" s="6"/>
      <c r="K88" s="17"/>
      <c r="L88" s="4"/>
      <c r="M88" s="125" t="str">
        <f>(IF(L88&gt;0,ROUND(L88/Grunddaten!$B$3,2),""))</f>
        <v/>
      </c>
      <c r="N88" s="174"/>
      <c r="O88" s="6"/>
      <c r="P88" s="6"/>
      <c r="Q88" s="126" t="str">
        <f t="shared" si="5"/>
        <v/>
      </c>
      <c r="R88" s="127" t="str">
        <f t="shared" si="6"/>
        <v/>
      </c>
      <c r="S88" s="127" t="str">
        <f t="shared" si="7"/>
        <v/>
      </c>
      <c r="T88" s="127" t="str">
        <f t="shared" si="8"/>
        <v/>
      </c>
    </row>
    <row r="89" spans="1:20" ht="13.9" customHeight="1">
      <c r="A89" s="124">
        <f t="shared" si="0"/>
        <v>87</v>
      </c>
      <c r="B89" s="2"/>
      <c r="C89" s="173"/>
      <c r="D89" s="3"/>
      <c r="E89" s="3"/>
      <c r="F89" s="3"/>
      <c r="G89" s="17"/>
      <c r="H89" s="6"/>
      <c r="I89" s="17"/>
      <c r="J89" s="6"/>
      <c r="K89" s="17"/>
      <c r="L89" s="4"/>
      <c r="M89" s="125" t="str">
        <f>(IF(L89&gt;0,ROUND(L89/Grunddaten!$B$3,2),""))</f>
        <v/>
      </c>
      <c r="N89" s="174"/>
      <c r="O89" s="6"/>
      <c r="P89" s="6"/>
      <c r="Q89" s="126" t="str">
        <f t="shared" si="5"/>
        <v/>
      </c>
      <c r="R89" s="127" t="str">
        <f t="shared" si="6"/>
        <v/>
      </c>
      <c r="S89" s="127" t="str">
        <f t="shared" si="7"/>
        <v/>
      </c>
      <c r="T89" s="127" t="str">
        <f t="shared" si="8"/>
        <v/>
      </c>
    </row>
    <row r="90" spans="1:20" ht="13.9" customHeight="1">
      <c r="A90" s="124">
        <f t="shared" si="0"/>
        <v>88</v>
      </c>
      <c r="B90" s="2"/>
      <c r="C90" s="173"/>
      <c r="D90" s="3"/>
      <c r="E90" s="3"/>
      <c r="F90" s="3"/>
      <c r="G90" s="17"/>
      <c r="H90" s="6"/>
      <c r="I90" s="17"/>
      <c r="J90" s="6"/>
      <c r="K90" s="17"/>
      <c r="L90" s="4"/>
      <c r="M90" s="125" t="str">
        <f>(IF(L90&gt;0,ROUND(L90/Grunddaten!$B$3,2),""))</f>
        <v/>
      </c>
      <c r="N90" s="174"/>
      <c r="O90" s="6"/>
      <c r="P90" s="6"/>
      <c r="Q90" s="126" t="str">
        <f t="shared" si="5"/>
        <v/>
      </c>
      <c r="R90" s="127" t="str">
        <f t="shared" si="6"/>
        <v/>
      </c>
      <c r="S90" s="127" t="str">
        <f t="shared" si="7"/>
        <v/>
      </c>
      <c r="T90" s="127" t="str">
        <f t="shared" si="8"/>
        <v/>
      </c>
    </row>
    <row r="91" spans="1:20" ht="13.9" customHeight="1">
      <c r="A91" s="124">
        <f t="shared" si="0"/>
        <v>89</v>
      </c>
      <c r="B91" s="2"/>
      <c r="C91" s="173"/>
      <c r="D91" s="3"/>
      <c r="E91" s="3"/>
      <c r="F91" s="3"/>
      <c r="G91" s="17"/>
      <c r="H91" s="6"/>
      <c r="I91" s="17"/>
      <c r="J91" s="6"/>
      <c r="K91" s="17"/>
      <c r="L91" s="4"/>
      <c r="M91" s="125" t="str">
        <f>(IF(L91&gt;0,ROUND(L91/Grunddaten!$B$3,2),""))</f>
        <v/>
      </c>
      <c r="N91" s="174"/>
      <c r="O91" s="6"/>
      <c r="P91" s="6"/>
      <c r="Q91" s="126" t="str">
        <f t="shared" si="5"/>
        <v/>
      </c>
      <c r="R91" s="127" t="str">
        <f t="shared" si="6"/>
        <v/>
      </c>
      <c r="S91" s="127" t="str">
        <f t="shared" si="7"/>
        <v/>
      </c>
      <c r="T91" s="127" t="str">
        <f t="shared" si="8"/>
        <v/>
      </c>
    </row>
    <row r="92" spans="1:20" ht="13.9" customHeight="1">
      <c r="A92" s="124">
        <f t="shared" si="0"/>
        <v>90</v>
      </c>
      <c r="B92" s="2"/>
      <c r="C92" s="173"/>
      <c r="D92" s="3"/>
      <c r="E92" s="3"/>
      <c r="F92" s="3"/>
      <c r="G92" s="17"/>
      <c r="H92" s="6"/>
      <c r="I92" s="17"/>
      <c r="J92" s="6"/>
      <c r="K92" s="17"/>
      <c r="L92" s="4"/>
      <c r="M92" s="125" t="str">
        <f>(IF(L92&gt;0,ROUND(L92/Grunddaten!$B$3,2),""))</f>
        <v/>
      </c>
      <c r="N92" s="174"/>
      <c r="O92" s="6"/>
      <c r="P92" s="6"/>
      <c r="Q92" s="126" t="str">
        <f t="shared" si="5"/>
        <v/>
      </c>
      <c r="R92" s="127" t="str">
        <f t="shared" si="6"/>
        <v/>
      </c>
      <c r="S92" s="127" t="str">
        <f t="shared" si="7"/>
        <v/>
      </c>
      <c r="T92" s="127" t="str">
        <f t="shared" si="8"/>
        <v/>
      </c>
    </row>
    <row r="93" spans="1:20" ht="13.9" customHeight="1">
      <c r="A93" s="124">
        <f t="shared" si="0"/>
        <v>91</v>
      </c>
      <c r="B93" s="2"/>
      <c r="C93" s="173"/>
      <c r="D93" s="3"/>
      <c r="E93" s="3"/>
      <c r="F93" s="3"/>
      <c r="G93" s="17"/>
      <c r="H93" s="6"/>
      <c r="I93" s="17"/>
      <c r="J93" s="6"/>
      <c r="K93" s="17"/>
      <c r="L93" s="4"/>
      <c r="M93" s="125" t="str">
        <f>(IF(L93&gt;0,ROUND(L93/Grunddaten!$B$3,2),""))</f>
        <v/>
      </c>
      <c r="N93" s="174"/>
      <c r="O93" s="6"/>
      <c r="P93" s="6"/>
      <c r="Q93" s="126" t="str">
        <f t="shared" si="5"/>
        <v/>
      </c>
      <c r="R93" s="127" t="str">
        <f t="shared" si="6"/>
        <v/>
      </c>
      <c r="S93" s="127" t="str">
        <f t="shared" si="7"/>
        <v/>
      </c>
      <c r="T93" s="127" t="str">
        <f t="shared" si="8"/>
        <v/>
      </c>
    </row>
    <row r="94" spans="1:20" ht="13.9" customHeight="1">
      <c r="A94" s="124">
        <f t="shared" si="0"/>
        <v>92</v>
      </c>
      <c r="B94" s="2"/>
      <c r="C94" s="173"/>
      <c r="D94" s="3"/>
      <c r="E94" s="3"/>
      <c r="F94" s="3"/>
      <c r="G94" s="17"/>
      <c r="H94" s="6"/>
      <c r="I94" s="17"/>
      <c r="J94" s="6"/>
      <c r="K94" s="17"/>
      <c r="L94" s="4"/>
      <c r="M94" s="125" t="str">
        <f>(IF(L94&gt;0,ROUND(L94/Grunddaten!$B$3,2),""))</f>
        <v/>
      </c>
      <c r="N94" s="174"/>
      <c r="O94" s="6"/>
      <c r="P94" s="6"/>
      <c r="Q94" s="126" t="str">
        <f t="shared" si="5"/>
        <v/>
      </c>
      <c r="R94" s="127" t="str">
        <f t="shared" si="6"/>
        <v/>
      </c>
      <c r="S94" s="127" t="str">
        <f t="shared" si="7"/>
        <v/>
      </c>
      <c r="T94" s="127" t="str">
        <f t="shared" si="8"/>
        <v/>
      </c>
    </row>
    <row r="95" spans="1:20" ht="13.9" customHeight="1">
      <c r="A95" s="124">
        <f t="shared" si="0"/>
        <v>93</v>
      </c>
      <c r="B95" s="2"/>
      <c r="C95" s="173"/>
      <c r="D95" s="3"/>
      <c r="E95" s="3"/>
      <c r="F95" s="3"/>
      <c r="G95" s="17"/>
      <c r="H95" s="6"/>
      <c r="I95" s="17"/>
      <c r="J95" s="6"/>
      <c r="K95" s="17"/>
      <c r="L95" s="4"/>
      <c r="M95" s="125" t="str">
        <f>(IF(L95&gt;0,ROUND(L95/Grunddaten!$B$3,2),""))</f>
        <v/>
      </c>
      <c r="N95" s="174"/>
      <c r="O95" s="6"/>
      <c r="P95" s="6"/>
      <c r="Q95" s="126" t="str">
        <f t="shared" si="5"/>
        <v/>
      </c>
      <c r="R95" s="127" t="str">
        <f t="shared" si="6"/>
        <v/>
      </c>
      <c r="S95" s="127" t="str">
        <f t="shared" si="7"/>
        <v/>
      </c>
      <c r="T95" s="127" t="str">
        <f t="shared" si="8"/>
        <v/>
      </c>
    </row>
    <row r="96" spans="1:20" ht="13.9" customHeight="1">
      <c r="A96" s="124">
        <f t="shared" si="0"/>
        <v>94</v>
      </c>
      <c r="B96" s="2"/>
      <c r="C96" s="173"/>
      <c r="D96" s="3"/>
      <c r="E96" s="3"/>
      <c r="F96" s="3"/>
      <c r="G96" s="17"/>
      <c r="H96" s="6"/>
      <c r="I96" s="17"/>
      <c r="J96" s="6"/>
      <c r="K96" s="17"/>
      <c r="L96" s="4"/>
      <c r="M96" s="125" t="str">
        <f>(IF(L96&gt;0,ROUND(L96/Grunddaten!$B$3,2),""))</f>
        <v/>
      </c>
      <c r="N96" s="174"/>
      <c r="O96" s="6"/>
      <c r="P96" s="6"/>
      <c r="Q96" s="126" t="str">
        <f t="shared" si="5"/>
        <v/>
      </c>
      <c r="R96" s="127" t="str">
        <f t="shared" si="6"/>
        <v/>
      </c>
      <c r="S96" s="127" t="str">
        <f t="shared" si="7"/>
        <v/>
      </c>
      <c r="T96" s="127" t="str">
        <f t="shared" si="8"/>
        <v/>
      </c>
    </row>
    <row r="97" spans="1:20" ht="13.9" customHeight="1">
      <c r="A97" s="124">
        <f t="shared" si="0"/>
        <v>95</v>
      </c>
      <c r="B97" s="2"/>
      <c r="C97" s="173"/>
      <c r="D97" s="3"/>
      <c r="E97" s="3"/>
      <c r="F97" s="3"/>
      <c r="G97" s="17"/>
      <c r="H97" s="6"/>
      <c r="I97" s="17"/>
      <c r="J97" s="6"/>
      <c r="K97" s="17"/>
      <c r="L97" s="4"/>
      <c r="M97" s="125" t="str">
        <f>(IF(L97&gt;0,ROUND(L97/Grunddaten!$B$3,2),""))</f>
        <v/>
      </c>
      <c r="N97" s="174"/>
      <c r="O97" s="6"/>
      <c r="P97" s="6"/>
      <c r="Q97" s="126" t="str">
        <f t="shared" si="5"/>
        <v/>
      </c>
      <c r="R97" s="127" t="str">
        <f t="shared" si="6"/>
        <v/>
      </c>
      <c r="S97" s="127" t="str">
        <f t="shared" si="7"/>
        <v/>
      </c>
      <c r="T97" s="127" t="str">
        <f t="shared" si="8"/>
        <v/>
      </c>
    </row>
    <row r="98" spans="1:20" ht="13.9" customHeight="1">
      <c r="A98" s="124">
        <f t="shared" si="0"/>
        <v>96</v>
      </c>
      <c r="B98" s="2"/>
      <c r="C98" s="173"/>
      <c r="D98" s="3"/>
      <c r="E98" s="3"/>
      <c r="F98" s="3"/>
      <c r="G98" s="17"/>
      <c r="H98" s="6"/>
      <c r="I98" s="17"/>
      <c r="J98" s="6"/>
      <c r="K98" s="17"/>
      <c r="L98" s="4"/>
      <c r="M98" s="125" t="str">
        <f>(IF(L98&gt;0,ROUND(L98/Grunddaten!$B$3,2),""))</f>
        <v/>
      </c>
      <c r="N98" s="174"/>
      <c r="O98" s="6"/>
      <c r="P98" s="6"/>
      <c r="Q98" s="126" t="str">
        <f t="shared" si="5"/>
        <v/>
      </c>
      <c r="R98" s="127" t="str">
        <f t="shared" si="6"/>
        <v/>
      </c>
      <c r="S98" s="127" t="str">
        <f t="shared" si="7"/>
        <v/>
      </c>
      <c r="T98" s="127" t="str">
        <f t="shared" si="8"/>
        <v/>
      </c>
    </row>
    <row r="99" spans="1:20" ht="13.9" customHeight="1">
      <c r="A99" s="124">
        <f t="shared" si="0"/>
        <v>97</v>
      </c>
      <c r="B99" s="2"/>
      <c r="C99" s="173"/>
      <c r="D99" s="3"/>
      <c r="E99" s="3"/>
      <c r="F99" s="3"/>
      <c r="G99" s="17"/>
      <c r="H99" s="6"/>
      <c r="I99" s="17"/>
      <c r="J99" s="6"/>
      <c r="K99" s="17"/>
      <c r="L99" s="4"/>
      <c r="M99" s="125" t="str">
        <f>(IF(L99&gt;0,ROUND(L99/Grunddaten!$B$3,2),""))</f>
        <v/>
      </c>
      <c r="N99" s="174"/>
      <c r="O99" s="6"/>
      <c r="P99" s="6"/>
      <c r="Q99" s="126" t="str">
        <f t="shared" si="5"/>
        <v/>
      </c>
      <c r="R99" s="127" t="str">
        <f t="shared" si="6"/>
        <v/>
      </c>
      <c r="S99" s="127" t="str">
        <f t="shared" si="7"/>
        <v/>
      </c>
      <c r="T99" s="127" t="str">
        <f t="shared" si="8"/>
        <v/>
      </c>
    </row>
    <row r="100" spans="1:20" ht="13.9" customHeight="1" outlineLevel="1">
      <c r="A100" s="124">
        <f t="shared" si="0"/>
        <v>98</v>
      </c>
      <c r="B100" s="2"/>
      <c r="C100" s="173"/>
      <c r="D100" s="3"/>
      <c r="E100" s="3"/>
      <c r="F100" s="3"/>
      <c r="G100" s="17"/>
      <c r="H100" s="6"/>
      <c r="I100" s="17"/>
      <c r="J100" s="6"/>
      <c r="K100" s="17"/>
      <c r="L100" s="4"/>
      <c r="M100" s="125" t="str">
        <f>(IF(L100&gt;0,ROUND(L100/Grunddaten!$B$3,2),""))</f>
        <v/>
      </c>
      <c r="N100" s="174"/>
      <c r="O100" s="6"/>
      <c r="P100" s="6"/>
      <c r="Q100" s="126" t="str">
        <f t="shared" si="5"/>
        <v/>
      </c>
      <c r="R100" s="127" t="str">
        <f t="shared" si="6"/>
        <v/>
      </c>
      <c r="S100" s="127" t="str">
        <f t="shared" si="7"/>
        <v/>
      </c>
      <c r="T100" s="127" t="str">
        <f t="shared" si="8"/>
        <v/>
      </c>
    </row>
    <row r="101" spans="1:20" ht="13.9" customHeight="1" outlineLevel="1">
      <c r="A101" s="124">
        <f t="shared" si="0"/>
        <v>99</v>
      </c>
      <c r="B101" s="2"/>
      <c r="C101" s="173"/>
      <c r="D101" s="3"/>
      <c r="E101" s="3"/>
      <c r="F101" s="3"/>
      <c r="G101" s="17"/>
      <c r="H101" s="6"/>
      <c r="I101" s="17"/>
      <c r="J101" s="6"/>
      <c r="K101" s="17"/>
      <c r="L101" s="4"/>
      <c r="M101" s="125" t="str">
        <f>(IF(L101&gt;0,ROUND(L101/Grunddaten!$B$3,2),""))</f>
        <v/>
      </c>
      <c r="N101" s="174"/>
      <c r="O101" s="6"/>
      <c r="P101" s="6"/>
      <c r="Q101" s="126" t="str">
        <f t="shared" si="5"/>
        <v/>
      </c>
      <c r="R101" s="127" t="str">
        <f t="shared" si="6"/>
        <v/>
      </c>
      <c r="S101" s="127" t="str">
        <f t="shared" si="7"/>
        <v/>
      </c>
      <c r="T101" s="127" t="str">
        <f t="shared" si="8"/>
        <v/>
      </c>
    </row>
    <row r="102" spans="1:20" ht="13.9" customHeight="1" outlineLevel="1">
      <c r="A102" s="124">
        <f t="shared" si="0"/>
        <v>100</v>
      </c>
      <c r="B102" s="2"/>
      <c r="C102" s="173"/>
      <c r="D102" s="3"/>
      <c r="E102" s="3"/>
      <c r="F102" s="3"/>
      <c r="G102" s="17"/>
      <c r="H102" s="6"/>
      <c r="I102" s="17"/>
      <c r="J102" s="6"/>
      <c r="K102" s="17"/>
      <c r="L102" s="4"/>
      <c r="M102" s="125" t="str">
        <f>(IF(L102&gt;0,ROUND(L102/Grunddaten!$B$3,2),""))</f>
        <v/>
      </c>
      <c r="N102" s="174"/>
      <c r="O102" s="6"/>
      <c r="P102" s="6"/>
      <c r="Q102" s="126" t="str">
        <f t="shared" si="5"/>
        <v/>
      </c>
      <c r="R102" s="127" t="str">
        <f t="shared" si="6"/>
        <v/>
      </c>
      <c r="S102" s="127" t="str">
        <f t="shared" si="7"/>
        <v/>
      </c>
      <c r="T102" s="127" t="str">
        <f t="shared" si="8"/>
        <v/>
      </c>
    </row>
    <row r="103" spans="1:20" ht="13.9" customHeight="1" outlineLevel="1">
      <c r="A103" s="124">
        <f t="shared" si="0"/>
        <v>101</v>
      </c>
      <c r="B103" s="2"/>
      <c r="C103" s="173"/>
      <c r="D103" s="3"/>
      <c r="E103" s="3"/>
      <c r="F103" s="3"/>
      <c r="G103" s="17"/>
      <c r="H103" s="6"/>
      <c r="I103" s="17"/>
      <c r="J103" s="6"/>
      <c r="K103" s="17"/>
      <c r="L103" s="4"/>
      <c r="M103" s="125" t="str">
        <f>(IF(L103&gt;0,ROUND(L103/Grunddaten!$B$3,2),""))</f>
        <v/>
      </c>
      <c r="N103" s="174"/>
      <c r="O103" s="6"/>
      <c r="P103" s="6"/>
      <c r="Q103" s="126" t="str">
        <f t="shared" si="5"/>
        <v/>
      </c>
      <c r="R103" s="127" t="str">
        <f t="shared" si="6"/>
        <v/>
      </c>
      <c r="S103" s="127" t="str">
        <f t="shared" si="7"/>
        <v/>
      </c>
      <c r="T103" s="127" t="str">
        <f t="shared" si="8"/>
        <v/>
      </c>
    </row>
    <row r="104" spans="1:20" ht="13.9" customHeight="1" outlineLevel="1">
      <c r="A104" s="124">
        <f t="shared" si="0"/>
        <v>102</v>
      </c>
      <c r="B104" s="2"/>
      <c r="C104" s="173"/>
      <c r="D104" s="3"/>
      <c r="E104" s="3"/>
      <c r="F104" s="3"/>
      <c r="G104" s="17"/>
      <c r="H104" s="6"/>
      <c r="I104" s="17"/>
      <c r="J104" s="6"/>
      <c r="K104" s="17"/>
      <c r="L104" s="4"/>
      <c r="M104" s="125" t="str">
        <f>(IF(L104&gt;0,ROUND(L104/Grunddaten!$B$3,2),""))</f>
        <v/>
      </c>
      <c r="N104" s="174"/>
      <c r="O104" s="6"/>
      <c r="P104" s="6"/>
      <c r="Q104" s="126" t="str">
        <f t="shared" si="5"/>
        <v/>
      </c>
      <c r="R104" s="127" t="str">
        <f t="shared" si="6"/>
        <v/>
      </c>
      <c r="S104" s="127" t="str">
        <f t="shared" si="7"/>
        <v/>
      </c>
      <c r="T104" s="127" t="str">
        <f t="shared" si="8"/>
        <v/>
      </c>
    </row>
    <row r="105" spans="1:20" ht="13.9" customHeight="1" outlineLevel="1">
      <c r="A105" s="124">
        <f t="shared" si="0"/>
        <v>103</v>
      </c>
      <c r="B105" s="2"/>
      <c r="C105" s="173"/>
      <c r="D105" s="3"/>
      <c r="E105" s="3"/>
      <c r="F105" s="3"/>
      <c r="G105" s="17"/>
      <c r="H105" s="6"/>
      <c r="I105" s="17"/>
      <c r="J105" s="6"/>
      <c r="K105" s="17"/>
      <c r="L105" s="4"/>
      <c r="M105" s="125" t="str">
        <f>(IF(L105&gt;0,ROUND(L105/Grunddaten!$B$3,2),""))</f>
        <v/>
      </c>
      <c r="N105" s="174"/>
      <c r="O105" s="6"/>
      <c r="P105" s="6"/>
      <c r="Q105" s="126" t="str">
        <f t="shared" si="5"/>
        <v/>
      </c>
      <c r="R105" s="127" t="str">
        <f t="shared" si="6"/>
        <v/>
      </c>
      <c r="S105" s="127" t="str">
        <f t="shared" si="7"/>
        <v/>
      </c>
      <c r="T105" s="127" t="str">
        <f t="shared" si="8"/>
        <v/>
      </c>
    </row>
    <row r="106" spans="1:20" ht="13.9" customHeight="1" outlineLevel="1">
      <c r="A106" s="124">
        <f t="shared" ref="A106:A169" si="9">A105+1</f>
        <v>104</v>
      </c>
      <c r="B106" s="2"/>
      <c r="C106" s="173"/>
      <c r="D106" s="3"/>
      <c r="E106" s="3"/>
      <c r="F106" s="3"/>
      <c r="G106" s="17"/>
      <c r="H106" s="6"/>
      <c r="I106" s="17"/>
      <c r="J106" s="6"/>
      <c r="K106" s="17"/>
      <c r="L106" s="4"/>
      <c r="M106" s="125" t="str">
        <f>(IF(L106&gt;0,ROUND(L106/Grunddaten!$B$3,2),""))</f>
        <v/>
      </c>
      <c r="N106" s="174"/>
      <c r="O106" s="6"/>
      <c r="P106" s="6"/>
      <c r="Q106" s="126" t="str">
        <f t="shared" si="5"/>
        <v/>
      </c>
      <c r="R106" s="127" t="str">
        <f t="shared" si="6"/>
        <v/>
      </c>
      <c r="S106" s="127" t="str">
        <f t="shared" si="7"/>
        <v/>
      </c>
      <c r="T106" s="127" t="str">
        <f t="shared" si="8"/>
        <v/>
      </c>
    </row>
    <row r="107" spans="1:20" ht="13.9" customHeight="1" outlineLevel="1">
      <c r="A107" s="124">
        <f t="shared" si="9"/>
        <v>105</v>
      </c>
      <c r="B107" s="2"/>
      <c r="C107" s="173"/>
      <c r="D107" s="3"/>
      <c r="E107" s="3"/>
      <c r="F107" s="3"/>
      <c r="G107" s="17"/>
      <c r="H107" s="6"/>
      <c r="I107" s="17"/>
      <c r="J107" s="6"/>
      <c r="K107" s="17"/>
      <c r="L107" s="4"/>
      <c r="M107" s="125" t="str">
        <f>(IF(L107&gt;0,ROUND(L107/Grunddaten!$B$3,2),""))</f>
        <v/>
      </c>
      <c r="N107" s="174"/>
      <c r="O107" s="6"/>
      <c r="P107" s="6"/>
      <c r="Q107" s="126" t="str">
        <f t="shared" si="5"/>
        <v/>
      </c>
      <c r="R107" s="127" t="str">
        <f t="shared" si="6"/>
        <v/>
      </c>
      <c r="S107" s="127" t="str">
        <f t="shared" si="7"/>
        <v/>
      </c>
      <c r="T107" s="127" t="str">
        <f t="shared" si="8"/>
        <v/>
      </c>
    </row>
    <row r="108" spans="1:20" ht="13.9" customHeight="1" outlineLevel="1">
      <c r="A108" s="124">
        <f t="shared" si="9"/>
        <v>106</v>
      </c>
      <c r="B108" s="2"/>
      <c r="C108" s="173"/>
      <c r="D108" s="3"/>
      <c r="E108" s="3"/>
      <c r="F108" s="3"/>
      <c r="G108" s="17"/>
      <c r="H108" s="6"/>
      <c r="I108" s="17"/>
      <c r="J108" s="6"/>
      <c r="K108" s="17"/>
      <c r="L108" s="4"/>
      <c r="M108" s="125" t="str">
        <f>(IF(L108&gt;0,ROUND(L108/Grunddaten!$B$3,2),""))</f>
        <v/>
      </c>
      <c r="N108" s="174"/>
      <c r="O108" s="6"/>
      <c r="P108" s="6"/>
      <c r="Q108" s="126" t="str">
        <f t="shared" si="5"/>
        <v/>
      </c>
      <c r="R108" s="127" t="str">
        <f t="shared" si="6"/>
        <v/>
      </c>
      <c r="S108" s="127" t="str">
        <f t="shared" si="7"/>
        <v/>
      </c>
      <c r="T108" s="127" t="str">
        <f t="shared" si="8"/>
        <v/>
      </c>
    </row>
    <row r="109" spans="1:20" ht="13.9" customHeight="1" outlineLevel="1">
      <c r="A109" s="124">
        <f t="shared" si="9"/>
        <v>107</v>
      </c>
      <c r="B109" s="2"/>
      <c r="C109" s="173"/>
      <c r="D109" s="3"/>
      <c r="E109" s="3"/>
      <c r="F109" s="3"/>
      <c r="G109" s="17"/>
      <c r="H109" s="6"/>
      <c r="I109" s="17"/>
      <c r="J109" s="6"/>
      <c r="K109" s="17"/>
      <c r="L109" s="4"/>
      <c r="M109" s="125" t="str">
        <f>(IF(L109&gt;0,ROUND(L109/Grunddaten!$B$3,2),""))</f>
        <v/>
      </c>
      <c r="N109" s="174"/>
      <c r="O109" s="6"/>
      <c r="P109" s="6"/>
      <c r="Q109" s="126" t="str">
        <f t="shared" si="5"/>
        <v/>
      </c>
      <c r="R109" s="127" t="str">
        <f t="shared" si="6"/>
        <v/>
      </c>
      <c r="S109" s="127" t="str">
        <f t="shared" si="7"/>
        <v/>
      </c>
      <c r="T109" s="127" t="str">
        <f t="shared" si="8"/>
        <v/>
      </c>
    </row>
    <row r="110" spans="1:20" ht="13.9" customHeight="1" outlineLevel="1">
      <c r="A110" s="124">
        <f t="shared" si="9"/>
        <v>108</v>
      </c>
      <c r="B110" s="2"/>
      <c r="C110" s="173"/>
      <c r="D110" s="3"/>
      <c r="E110" s="3"/>
      <c r="F110" s="3"/>
      <c r="G110" s="17"/>
      <c r="H110" s="6"/>
      <c r="I110" s="17"/>
      <c r="J110" s="6"/>
      <c r="K110" s="17"/>
      <c r="L110" s="4"/>
      <c r="M110" s="125" t="str">
        <f>(IF(L110&gt;0,ROUND(L110/Grunddaten!$B$3,2),""))</f>
        <v/>
      </c>
      <c r="N110" s="174"/>
      <c r="O110" s="6"/>
      <c r="P110" s="6"/>
      <c r="Q110" s="126" t="str">
        <f t="shared" si="5"/>
        <v/>
      </c>
      <c r="R110" s="127" t="str">
        <f t="shared" si="6"/>
        <v/>
      </c>
      <c r="S110" s="127" t="str">
        <f t="shared" si="7"/>
        <v/>
      </c>
      <c r="T110" s="127" t="str">
        <f t="shared" si="8"/>
        <v/>
      </c>
    </row>
    <row r="111" spans="1:20" ht="13.9" customHeight="1" outlineLevel="1">
      <c r="A111" s="124">
        <f t="shared" si="9"/>
        <v>109</v>
      </c>
      <c r="B111" s="2"/>
      <c r="C111" s="173"/>
      <c r="D111" s="3"/>
      <c r="E111" s="3"/>
      <c r="F111" s="3"/>
      <c r="G111" s="17"/>
      <c r="H111" s="6"/>
      <c r="I111" s="17"/>
      <c r="J111" s="6"/>
      <c r="K111" s="17"/>
      <c r="L111" s="4"/>
      <c r="M111" s="125" t="str">
        <f>(IF(L111&gt;0,ROUND(L111/Grunddaten!$B$3,2),""))</f>
        <v/>
      </c>
      <c r="N111" s="174"/>
      <c r="O111" s="6"/>
      <c r="P111" s="6"/>
      <c r="Q111" s="126" t="str">
        <f t="shared" si="5"/>
        <v/>
      </c>
      <c r="R111" s="127" t="str">
        <f t="shared" si="6"/>
        <v/>
      </c>
      <c r="S111" s="127" t="str">
        <f t="shared" si="7"/>
        <v/>
      </c>
      <c r="T111" s="127" t="str">
        <f t="shared" si="8"/>
        <v/>
      </c>
    </row>
    <row r="112" spans="1:20" ht="13.9" customHeight="1" outlineLevel="1">
      <c r="A112" s="124">
        <f t="shared" si="9"/>
        <v>110</v>
      </c>
      <c r="B112" s="2"/>
      <c r="C112" s="173"/>
      <c r="D112" s="3"/>
      <c r="E112" s="3"/>
      <c r="F112" s="3"/>
      <c r="G112" s="17"/>
      <c r="H112" s="6"/>
      <c r="I112" s="17"/>
      <c r="J112" s="6"/>
      <c r="K112" s="17"/>
      <c r="L112" s="4"/>
      <c r="M112" s="125" t="str">
        <f>(IF(L112&gt;0,ROUND(L112/Grunddaten!$B$3,2),""))</f>
        <v/>
      </c>
      <c r="N112" s="174"/>
      <c r="O112" s="6"/>
      <c r="P112" s="6"/>
      <c r="Q112" s="126" t="str">
        <f t="shared" si="5"/>
        <v/>
      </c>
      <c r="R112" s="127" t="str">
        <f t="shared" si="6"/>
        <v/>
      </c>
      <c r="S112" s="127" t="str">
        <f t="shared" si="7"/>
        <v/>
      </c>
      <c r="T112" s="127" t="str">
        <f t="shared" si="8"/>
        <v/>
      </c>
    </row>
    <row r="113" spans="1:20" ht="13.9" customHeight="1" outlineLevel="1">
      <c r="A113" s="124">
        <f t="shared" si="9"/>
        <v>111</v>
      </c>
      <c r="B113" s="2"/>
      <c r="C113" s="173"/>
      <c r="D113" s="3"/>
      <c r="E113" s="3"/>
      <c r="F113" s="3"/>
      <c r="G113" s="17"/>
      <c r="H113" s="6"/>
      <c r="I113" s="17"/>
      <c r="J113" s="6"/>
      <c r="K113" s="17"/>
      <c r="L113" s="4"/>
      <c r="M113" s="125" t="str">
        <f>(IF(L113&gt;0,ROUND(L113/Grunddaten!$B$3,2),""))</f>
        <v/>
      </c>
      <c r="N113" s="174"/>
      <c r="O113" s="6"/>
      <c r="P113" s="6"/>
      <c r="Q113" s="126" t="str">
        <f t="shared" si="5"/>
        <v/>
      </c>
      <c r="R113" s="127" t="str">
        <f t="shared" si="6"/>
        <v/>
      </c>
      <c r="S113" s="127" t="str">
        <f t="shared" si="7"/>
        <v/>
      </c>
      <c r="T113" s="127" t="str">
        <f t="shared" si="8"/>
        <v/>
      </c>
    </row>
    <row r="114" spans="1:20" ht="13.9" customHeight="1" outlineLevel="1">
      <c r="A114" s="124">
        <f t="shared" si="9"/>
        <v>112</v>
      </c>
      <c r="B114" s="2"/>
      <c r="C114" s="173"/>
      <c r="D114" s="3"/>
      <c r="E114" s="3"/>
      <c r="F114" s="3"/>
      <c r="G114" s="17"/>
      <c r="H114" s="6"/>
      <c r="I114" s="17"/>
      <c r="J114" s="6"/>
      <c r="K114" s="17"/>
      <c r="L114" s="4"/>
      <c r="M114" s="125" t="str">
        <f>(IF(L114&gt;0,ROUND(L114/Grunddaten!$B$3,2),""))</f>
        <v/>
      </c>
      <c r="N114" s="174"/>
      <c r="O114" s="6"/>
      <c r="P114" s="6"/>
      <c r="Q114" s="126" t="str">
        <f t="shared" si="5"/>
        <v/>
      </c>
      <c r="R114" s="127" t="str">
        <f t="shared" si="6"/>
        <v/>
      </c>
      <c r="S114" s="127" t="str">
        <f t="shared" si="7"/>
        <v/>
      </c>
      <c r="T114" s="127" t="str">
        <f t="shared" si="8"/>
        <v/>
      </c>
    </row>
    <row r="115" spans="1:20" ht="13.9" customHeight="1" outlineLevel="1">
      <c r="A115" s="124">
        <f t="shared" si="9"/>
        <v>113</v>
      </c>
      <c r="B115" s="2"/>
      <c r="C115" s="173"/>
      <c r="D115" s="3"/>
      <c r="E115" s="3"/>
      <c r="F115" s="3"/>
      <c r="G115" s="17"/>
      <c r="H115" s="6"/>
      <c r="I115" s="17"/>
      <c r="J115" s="6"/>
      <c r="K115" s="17"/>
      <c r="L115" s="4"/>
      <c r="M115" s="125" t="str">
        <f>(IF(L115&gt;0,ROUND(L115/Grunddaten!$B$3,2),""))</f>
        <v/>
      </c>
      <c r="N115" s="174"/>
      <c r="O115" s="6"/>
      <c r="P115" s="6"/>
      <c r="Q115" s="126" t="str">
        <f t="shared" si="5"/>
        <v/>
      </c>
      <c r="R115" s="127" t="str">
        <f t="shared" si="6"/>
        <v/>
      </c>
      <c r="S115" s="127" t="str">
        <f t="shared" si="7"/>
        <v/>
      </c>
      <c r="T115" s="127" t="str">
        <f t="shared" si="8"/>
        <v/>
      </c>
    </row>
    <row r="116" spans="1:20" ht="13.9" customHeight="1" outlineLevel="1">
      <c r="A116" s="124">
        <f t="shared" si="9"/>
        <v>114</v>
      </c>
      <c r="B116" s="2"/>
      <c r="C116" s="173"/>
      <c r="D116" s="3"/>
      <c r="E116" s="3"/>
      <c r="F116" s="3"/>
      <c r="G116" s="17"/>
      <c r="H116" s="6"/>
      <c r="I116" s="17"/>
      <c r="J116" s="6"/>
      <c r="K116" s="17"/>
      <c r="L116" s="4"/>
      <c r="M116" s="125" t="str">
        <f>(IF(L116&gt;0,ROUND(L116/Grunddaten!$B$3,2),""))</f>
        <v/>
      </c>
      <c r="N116" s="174"/>
      <c r="O116" s="6"/>
      <c r="P116" s="6"/>
      <c r="Q116" s="126" t="str">
        <f t="shared" si="5"/>
        <v/>
      </c>
      <c r="R116" s="127" t="str">
        <f t="shared" si="6"/>
        <v/>
      </c>
      <c r="S116" s="127" t="str">
        <f t="shared" si="7"/>
        <v/>
      </c>
      <c r="T116" s="127" t="str">
        <f t="shared" si="8"/>
        <v/>
      </c>
    </row>
    <row r="117" spans="1:20" ht="13.9" customHeight="1" outlineLevel="1">
      <c r="A117" s="124">
        <f t="shared" si="9"/>
        <v>115</v>
      </c>
      <c r="B117" s="2"/>
      <c r="C117" s="173"/>
      <c r="D117" s="3"/>
      <c r="E117" s="3"/>
      <c r="F117" s="3"/>
      <c r="G117" s="17"/>
      <c r="H117" s="6"/>
      <c r="I117" s="17"/>
      <c r="J117" s="6"/>
      <c r="K117" s="17"/>
      <c r="L117" s="4"/>
      <c r="M117" s="125" t="str">
        <f>(IF(L117&gt;0,ROUND(L117/Grunddaten!$B$3,2),""))</f>
        <v/>
      </c>
      <c r="N117" s="174"/>
      <c r="O117" s="6"/>
      <c r="P117" s="6"/>
      <c r="Q117" s="126" t="str">
        <f t="shared" si="5"/>
        <v/>
      </c>
      <c r="R117" s="127" t="str">
        <f t="shared" si="6"/>
        <v/>
      </c>
      <c r="S117" s="127" t="str">
        <f t="shared" si="7"/>
        <v/>
      </c>
      <c r="T117" s="127" t="str">
        <f t="shared" si="8"/>
        <v/>
      </c>
    </row>
    <row r="118" spans="1:20" ht="13.9" customHeight="1" outlineLevel="1">
      <c r="A118" s="124">
        <f t="shared" si="9"/>
        <v>116</v>
      </c>
      <c r="B118" s="2"/>
      <c r="C118" s="173"/>
      <c r="D118" s="3"/>
      <c r="E118" s="3"/>
      <c r="F118" s="3"/>
      <c r="G118" s="17"/>
      <c r="H118" s="6"/>
      <c r="I118" s="17"/>
      <c r="J118" s="6"/>
      <c r="K118" s="17"/>
      <c r="L118" s="4"/>
      <c r="M118" s="125" t="str">
        <f>(IF(L118&gt;0,ROUND(L118/Grunddaten!$B$3,2),""))</f>
        <v/>
      </c>
      <c r="N118" s="174"/>
      <c r="O118" s="6"/>
      <c r="P118" s="6"/>
      <c r="Q118" s="126" t="str">
        <f t="shared" si="5"/>
        <v/>
      </c>
      <c r="R118" s="127" t="str">
        <f t="shared" si="6"/>
        <v/>
      </c>
      <c r="S118" s="127" t="str">
        <f t="shared" si="7"/>
        <v/>
      </c>
      <c r="T118" s="127" t="str">
        <f t="shared" si="8"/>
        <v/>
      </c>
    </row>
    <row r="119" spans="1:20" ht="13.9" customHeight="1" outlineLevel="1">
      <c r="A119" s="124">
        <f t="shared" si="9"/>
        <v>117</v>
      </c>
      <c r="B119" s="2"/>
      <c r="C119" s="173"/>
      <c r="D119" s="3"/>
      <c r="E119" s="3"/>
      <c r="F119" s="3"/>
      <c r="G119" s="17"/>
      <c r="H119" s="6"/>
      <c r="I119" s="17"/>
      <c r="J119" s="6"/>
      <c r="K119" s="17"/>
      <c r="L119" s="4"/>
      <c r="M119" s="125" t="str">
        <f>(IF(L119&gt;0,ROUND(L119/Grunddaten!$B$3,2),""))</f>
        <v/>
      </c>
      <c r="N119" s="174"/>
      <c r="O119" s="6"/>
      <c r="P119" s="6"/>
      <c r="Q119" s="126" t="str">
        <f t="shared" si="5"/>
        <v/>
      </c>
      <c r="R119" s="127" t="str">
        <f t="shared" si="6"/>
        <v/>
      </c>
      <c r="S119" s="127" t="str">
        <f t="shared" si="7"/>
        <v/>
      </c>
      <c r="T119" s="127" t="str">
        <f t="shared" si="8"/>
        <v/>
      </c>
    </row>
    <row r="120" spans="1:20" ht="13.9" customHeight="1" outlineLevel="1">
      <c r="A120" s="124">
        <f t="shared" si="9"/>
        <v>118</v>
      </c>
      <c r="B120" s="2"/>
      <c r="C120" s="173"/>
      <c r="D120" s="3"/>
      <c r="E120" s="3"/>
      <c r="F120" s="3"/>
      <c r="G120" s="17"/>
      <c r="H120" s="6"/>
      <c r="I120" s="17"/>
      <c r="J120" s="6"/>
      <c r="K120" s="17"/>
      <c r="L120" s="4"/>
      <c r="M120" s="125" t="str">
        <f>(IF(L120&gt;0,ROUND(L120/Grunddaten!$B$3,2),""))</f>
        <v/>
      </c>
      <c r="N120" s="174"/>
      <c r="O120" s="6"/>
      <c r="P120" s="6"/>
      <c r="Q120" s="126" t="str">
        <f t="shared" si="5"/>
        <v/>
      </c>
      <c r="R120" s="127" t="str">
        <f t="shared" si="6"/>
        <v/>
      </c>
      <c r="S120" s="127" t="str">
        <f t="shared" si="7"/>
        <v/>
      </c>
      <c r="T120" s="127" t="str">
        <f t="shared" si="8"/>
        <v/>
      </c>
    </row>
    <row r="121" spans="1:20" ht="13.9" customHeight="1" outlineLevel="1">
      <c r="A121" s="124">
        <f t="shared" si="9"/>
        <v>119</v>
      </c>
      <c r="B121" s="2"/>
      <c r="C121" s="173"/>
      <c r="D121" s="3"/>
      <c r="E121" s="3"/>
      <c r="F121" s="3"/>
      <c r="G121" s="17"/>
      <c r="H121" s="6"/>
      <c r="I121" s="17"/>
      <c r="J121" s="6"/>
      <c r="K121" s="17"/>
      <c r="L121" s="4"/>
      <c r="M121" s="125" t="str">
        <f>(IF(L121&gt;0,ROUND(L121/Grunddaten!$B$3,2),""))</f>
        <v/>
      </c>
      <c r="N121" s="174"/>
      <c r="O121" s="6"/>
      <c r="P121" s="6"/>
      <c r="Q121" s="126" t="str">
        <f t="shared" si="5"/>
        <v/>
      </c>
      <c r="R121" s="127" t="str">
        <f t="shared" si="6"/>
        <v/>
      </c>
      <c r="S121" s="127" t="str">
        <f t="shared" si="7"/>
        <v/>
      </c>
      <c r="T121" s="127" t="str">
        <f t="shared" si="8"/>
        <v/>
      </c>
    </row>
    <row r="122" spans="1:20" ht="13.9" customHeight="1" outlineLevel="1">
      <c r="A122" s="124">
        <f t="shared" si="9"/>
        <v>120</v>
      </c>
      <c r="B122" s="2"/>
      <c r="C122" s="173"/>
      <c r="D122" s="3"/>
      <c r="E122" s="3"/>
      <c r="F122" s="3"/>
      <c r="G122" s="17"/>
      <c r="H122" s="6"/>
      <c r="I122" s="17"/>
      <c r="J122" s="6"/>
      <c r="K122" s="17"/>
      <c r="L122" s="4"/>
      <c r="M122" s="125" t="str">
        <f>(IF(L122&gt;0,ROUND(L122/Grunddaten!$B$3,2),""))</f>
        <v/>
      </c>
      <c r="N122" s="174"/>
      <c r="O122" s="6"/>
      <c r="P122" s="6"/>
      <c r="Q122" s="126" t="str">
        <f t="shared" si="5"/>
        <v/>
      </c>
      <c r="R122" s="127" t="str">
        <f t="shared" si="6"/>
        <v/>
      </c>
      <c r="S122" s="127" t="str">
        <f t="shared" si="7"/>
        <v/>
      </c>
      <c r="T122" s="127" t="str">
        <f t="shared" si="8"/>
        <v/>
      </c>
    </row>
    <row r="123" spans="1:20" ht="13.9" customHeight="1" outlineLevel="1">
      <c r="A123" s="124">
        <f t="shared" si="9"/>
        <v>121</v>
      </c>
      <c r="B123" s="2"/>
      <c r="C123" s="173"/>
      <c r="D123" s="3"/>
      <c r="E123" s="3"/>
      <c r="F123" s="3"/>
      <c r="G123" s="17"/>
      <c r="H123" s="6"/>
      <c r="I123" s="17"/>
      <c r="J123" s="6"/>
      <c r="K123" s="17"/>
      <c r="L123" s="4"/>
      <c r="M123" s="125" t="str">
        <f>(IF(L123&gt;0,ROUND(L123/Grunddaten!$B$3,2),""))</f>
        <v/>
      </c>
      <c r="N123" s="174"/>
      <c r="O123" s="6"/>
      <c r="P123" s="6"/>
      <c r="Q123" s="126" t="str">
        <f t="shared" si="5"/>
        <v/>
      </c>
      <c r="R123" s="127" t="str">
        <f t="shared" si="6"/>
        <v/>
      </c>
      <c r="S123" s="127" t="str">
        <f t="shared" si="7"/>
        <v/>
      </c>
      <c r="T123" s="127" t="str">
        <f t="shared" si="8"/>
        <v/>
      </c>
    </row>
    <row r="124" spans="1:20" ht="13.9" customHeight="1" outlineLevel="1">
      <c r="A124" s="124">
        <f t="shared" si="9"/>
        <v>122</v>
      </c>
      <c r="B124" s="2"/>
      <c r="C124" s="173"/>
      <c r="D124" s="3"/>
      <c r="E124" s="3"/>
      <c r="F124" s="3"/>
      <c r="G124" s="17"/>
      <c r="H124" s="6"/>
      <c r="I124" s="17"/>
      <c r="J124" s="6"/>
      <c r="K124" s="17"/>
      <c r="L124" s="4"/>
      <c r="M124" s="125" t="str">
        <f>(IF(L124&gt;0,ROUND(L124/Grunddaten!$B$3,2),""))</f>
        <v/>
      </c>
      <c r="N124" s="174"/>
      <c r="O124" s="6"/>
      <c r="P124" s="6"/>
      <c r="Q124" s="126" t="str">
        <f t="shared" si="5"/>
        <v/>
      </c>
      <c r="R124" s="127" t="str">
        <f t="shared" si="6"/>
        <v/>
      </c>
      <c r="S124" s="127" t="str">
        <f t="shared" si="7"/>
        <v/>
      </c>
      <c r="T124" s="127" t="str">
        <f t="shared" si="8"/>
        <v/>
      </c>
    </row>
    <row r="125" spans="1:20" ht="13.9" customHeight="1" outlineLevel="1">
      <c r="A125" s="124">
        <f t="shared" si="9"/>
        <v>123</v>
      </c>
      <c r="B125" s="2"/>
      <c r="C125" s="173"/>
      <c r="D125" s="3"/>
      <c r="E125" s="3"/>
      <c r="F125" s="3"/>
      <c r="G125" s="17"/>
      <c r="H125" s="6"/>
      <c r="I125" s="17"/>
      <c r="J125" s="6"/>
      <c r="K125" s="17"/>
      <c r="L125" s="4"/>
      <c r="M125" s="125" t="str">
        <f>(IF(L125&gt;0,ROUND(L125/Grunddaten!$B$3,2),""))</f>
        <v/>
      </c>
      <c r="N125" s="174"/>
      <c r="O125" s="6"/>
      <c r="P125" s="6"/>
      <c r="Q125" s="126" t="str">
        <f t="shared" si="5"/>
        <v/>
      </c>
      <c r="R125" s="127" t="str">
        <f t="shared" si="6"/>
        <v/>
      </c>
      <c r="S125" s="127" t="str">
        <f t="shared" si="7"/>
        <v/>
      </c>
      <c r="T125" s="127" t="str">
        <f t="shared" si="8"/>
        <v/>
      </c>
    </row>
    <row r="126" spans="1:20" ht="13.9" customHeight="1" outlineLevel="1">
      <c r="A126" s="124">
        <f t="shared" si="9"/>
        <v>124</v>
      </c>
      <c r="B126" s="2"/>
      <c r="C126" s="173"/>
      <c r="D126" s="3"/>
      <c r="E126" s="3"/>
      <c r="F126" s="3"/>
      <c r="G126" s="17"/>
      <c r="H126" s="6"/>
      <c r="I126" s="17"/>
      <c r="J126" s="6"/>
      <c r="K126" s="17"/>
      <c r="L126" s="4"/>
      <c r="M126" s="125" t="str">
        <f>(IF(L126&gt;0,ROUND(L126/Grunddaten!$B$3,2),""))</f>
        <v/>
      </c>
      <c r="N126" s="174"/>
      <c r="O126" s="6"/>
      <c r="P126" s="6"/>
      <c r="Q126" s="126" t="str">
        <f t="shared" si="5"/>
        <v/>
      </c>
      <c r="R126" s="127" t="str">
        <f t="shared" si="6"/>
        <v/>
      </c>
      <c r="S126" s="127" t="str">
        <f t="shared" si="7"/>
        <v/>
      </c>
      <c r="T126" s="127" t="str">
        <f t="shared" si="8"/>
        <v/>
      </c>
    </row>
    <row r="127" spans="1:20" ht="13.9" customHeight="1" outlineLevel="1">
      <c r="A127" s="124">
        <f t="shared" si="9"/>
        <v>125</v>
      </c>
      <c r="B127" s="2"/>
      <c r="C127" s="173"/>
      <c r="D127" s="3"/>
      <c r="E127" s="3"/>
      <c r="F127" s="3"/>
      <c r="G127" s="17"/>
      <c r="H127" s="6"/>
      <c r="I127" s="17"/>
      <c r="J127" s="6"/>
      <c r="K127" s="17"/>
      <c r="L127" s="4"/>
      <c r="M127" s="125" t="str">
        <f>(IF(L127&gt;0,ROUND(L127/Grunddaten!$B$3,2),""))</f>
        <v/>
      </c>
      <c r="N127" s="174"/>
      <c r="O127" s="6"/>
      <c r="P127" s="6"/>
      <c r="Q127" s="126" t="str">
        <f t="shared" si="5"/>
        <v/>
      </c>
      <c r="R127" s="127" t="str">
        <f t="shared" si="6"/>
        <v/>
      </c>
      <c r="S127" s="127" t="str">
        <f t="shared" si="7"/>
        <v/>
      </c>
      <c r="T127" s="127" t="str">
        <f t="shared" si="8"/>
        <v/>
      </c>
    </row>
    <row r="128" spans="1:20" ht="13.9" customHeight="1" outlineLevel="1">
      <c r="A128" s="124">
        <f t="shared" si="9"/>
        <v>126</v>
      </c>
      <c r="B128" s="2"/>
      <c r="C128" s="173"/>
      <c r="D128" s="3"/>
      <c r="E128" s="3"/>
      <c r="F128" s="3"/>
      <c r="G128" s="17"/>
      <c r="H128" s="6"/>
      <c r="I128" s="17"/>
      <c r="J128" s="6"/>
      <c r="K128" s="17"/>
      <c r="L128" s="4"/>
      <c r="M128" s="125" t="str">
        <f>(IF(L128&gt;0,ROUND(L128/Grunddaten!$B$3,2),""))</f>
        <v/>
      </c>
      <c r="N128" s="174"/>
      <c r="O128" s="6"/>
      <c r="P128" s="6"/>
      <c r="Q128" s="126" t="str">
        <f t="shared" si="5"/>
        <v/>
      </c>
      <c r="R128" s="127" t="str">
        <f t="shared" si="6"/>
        <v/>
      </c>
      <c r="S128" s="127" t="str">
        <f t="shared" si="7"/>
        <v/>
      </c>
      <c r="T128" s="127" t="str">
        <f t="shared" si="8"/>
        <v/>
      </c>
    </row>
    <row r="129" spans="1:20" ht="13.9" customHeight="1" outlineLevel="1">
      <c r="A129" s="124">
        <f t="shared" si="9"/>
        <v>127</v>
      </c>
      <c r="B129" s="2"/>
      <c r="C129" s="173"/>
      <c r="D129" s="3"/>
      <c r="E129" s="3"/>
      <c r="F129" s="3"/>
      <c r="G129" s="17"/>
      <c r="H129" s="6"/>
      <c r="I129" s="17"/>
      <c r="J129" s="6"/>
      <c r="K129" s="17"/>
      <c r="L129" s="4"/>
      <c r="M129" s="125" t="str">
        <f>(IF(L129&gt;0,ROUND(L129/Grunddaten!$B$3,2),""))</f>
        <v/>
      </c>
      <c r="N129" s="174"/>
      <c r="O129" s="6"/>
      <c r="P129" s="6"/>
      <c r="Q129" s="126" t="str">
        <f t="shared" si="5"/>
        <v/>
      </c>
      <c r="R129" s="127" t="str">
        <f t="shared" si="6"/>
        <v/>
      </c>
      <c r="S129" s="127" t="str">
        <f t="shared" si="7"/>
        <v/>
      </c>
      <c r="T129" s="127" t="str">
        <f t="shared" si="8"/>
        <v/>
      </c>
    </row>
    <row r="130" spans="1:20" ht="13.9" customHeight="1" outlineLevel="1">
      <c r="A130" s="124">
        <f t="shared" si="9"/>
        <v>128</v>
      </c>
      <c r="B130" s="2"/>
      <c r="C130" s="173"/>
      <c r="D130" s="3"/>
      <c r="E130" s="3"/>
      <c r="F130" s="3"/>
      <c r="G130" s="17"/>
      <c r="H130" s="6"/>
      <c r="I130" s="17"/>
      <c r="J130" s="6"/>
      <c r="K130" s="17"/>
      <c r="L130" s="4"/>
      <c r="M130" s="125" t="str">
        <f>(IF(L130&gt;0,ROUND(L130/Grunddaten!$B$3,2),""))</f>
        <v/>
      </c>
      <c r="N130" s="174"/>
      <c r="O130" s="6"/>
      <c r="P130" s="6"/>
      <c r="Q130" s="126" t="str">
        <f t="shared" si="5"/>
        <v/>
      </c>
      <c r="R130" s="127" t="str">
        <f t="shared" si="6"/>
        <v/>
      </c>
      <c r="S130" s="127" t="str">
        <f t="shared" si="7"/>
        <v/>
      </c>
      <c r="T130" s="127" t="str">
        <f t="shared" si="8"/>
        <v/>
      </c>
    </row>
    <row r="131" spans="1:20" ht="13.9" customHeight="1" outlineLevel="1">
      <c r="A131" s="124">
        <f t="shared" si="9"/>
        <v>129</v>
      </c>
      <c r="B131" s="2"/>
      <c r="C131" s="173"/>
      <c r="D131" s="3"/>
      <c r="E131" s="3"/>
      <c r="F131" s="3"/>
      <c r="G131" s="17"/>
      <c r="H131" s="6"/>
      <c r="I131" s="17"/>
      <c r="J131" s="6"/>
      <c r="K131" s="17"/>
      <c r="L131" s="4"/>
      <c r="M131" s="125" t="str">
        <f>(IF(L131&gt;0,ROUND(L131/Grunddaten!$B$3,2),""))</f>
        <v/>
      </c>
      <c r="N131" s="174"/>
      <c r="O131" s="6"/>
      <c r="P131" s="6"/>
      <c r="Q131" s="126" t="str">
        <f t="shared" si="5"/>
        <v/>
      </c>
      <c r="R131" s="127" t="str">
        <f t="shared" si="6"/>
        <v/>
      </c>
      <c r="S131" s="127" t="str">
        <f t="shared" si="7"/>
        <v/>
      </c>
      <c r="T131" s="127" t="str">
        <f t="shared" si="8"/>
        <v/>
      </c>
    </row>
    <row r="132" spans="1:20" ht="13.9" customHeight="1" outlineLevel="1">
      <c r="A132" s="124">
        <f t="shared" si="9"/>
        <v>130</v>
      </c>
      <c r="B132" s="2"/>
      <c r="C132" s="173"/>
      <c r="D132" s="3"/>
      <c r="E132" s="3"/>
      <c r="F132" s="3"/>
      <c r="G132" s="17"/>
      <c r="H132" s="6"/>
      <c r="I132" s="17"/>
      <c r="J132" s="6"/>
      <c r="K132" s="17"/>
      <c r="L132" s="4"/>
      <c r="M132" s="125" t="str">
        <f>(IF(L132&gt;0,ROUND(L132/Grunddaten!$B$3,2),""))</f>
        <v/>
      </c>
      <c r="N132" s="174"/>
      <c r="O132" s="6"/>
      <c r="P132" s="6"/>
      <c r="Q132" s="126" t="str">
        <f t="shared" si="5"/>
        <v/>
      </c>
      <c r="R132" s="127" t="str">
        <f t="shared" si="6"/>
        <v/>
      </c>
      <c r="S132" s="127" t="str">
        <f t="shared" si="7"/>
        <v/>
      </c>
      <c r="T132" s="127" t="str">
        <f t="shared" si="8"/>
        <v/>
      </c>
    </row>
    <row r="133" spans="1:20" ht="13.9" customHeight="1" outlineLevel="1">
      <c r="A133" s="124">
        <f t="shared" si="9"/>
        <v>131</v>
      </c>
      <c r="B133" s="2"/>
      <c r="C133" s="173"/>
      <c r="D133" s="3"/>
      <c r="E133" s="3"/>
      <c r="F133" s="3"/>
      <c r="G133" s="17"/>
      <c r="H133" s="6"/>
      <c r="I133" s="17"/>
      <c r="J133" s="6"/>
      <c r="K133" s="17"/>
      <c r="L133" s="4"/>
      <c r="M133" s="125" t="str">
        <f>(IF(L133&gt;0,ROUND(L133/Grunddaten!$B$3,2),""))</f>
        <v/>
      </c>
      <c r="N133" s="174"/>
      <c r="O133" s="6"/>
      <c r="P133" s="6"/>
      <c r="Q133" s="126" t="str">
        <f t="shared" si="5"/>
        <v/>
      </c>
      <c r="R133" s="127" t="str">
        <f t="shared" si="6"/>
        <v/>
      </c>
      <c r="S133" s="127" t="str">
        <f t="shared" si="7"/>
        <v/>
      </c>
      <c r="T133" s="127" t="str">
        <f t="shared" si="8"/>
        <v/>
      </c>
    </row>
    <row r="134" spans="1:20" ht="13.9" customHeight="1" outlineLevel="1">
      <c r="A134" s="124">
        <f t="shared" si="9"/>
        <v>132</v>
      </c>
      <c r="B134" s="2"/>
      <c r="C134" s="173"/>
      <c r="D134" s="3"/>
      <c r="E134" s="3"/>
      <c r="F134" s="3"/>
      <c r="G134" s="17"/>
      <c r="H134" s="6"/>
      <c r="I134" s="17"/>
      <c r="J134" s="6"/>
      <c r="K134" s="17"/>
      <c r="L134" s="4"/>
      <c r="M134" s="125" t="str">
        <f>(IF(L134&gt;0,ROUND(L134/Grunddaten!$B$3,2),""))</f>
        <v/>
      </c>
      <c r="N134" s="174"/>
      <c r="O134" s="6"/>
      <c r="P134" s="6"/>
      <c r="Q134" s="126" t="str">
        <f t="shared" si="5"/>
        <v/>
      </c>
      <c r="R134" s="127" t="str">
        <f t="shared" si="6"/>
        <v/>
      </c>
      <c r="S134" s="127" t="str">
        <f t="shared" si="7"/>
        <v/>
      </c>
      <c r="T134" s="127" t="str">
        <f t="shared" si="8"/>
        <v/>
      </c>
    </row>
    <row r="135" spans="1:20" ht="13.9" customHeight="1" outlineLevel="1">
      <c r="A135" s="124">
        <f t="shared" si="9"/>
        <v>133</v>
      </c>
      <c r="B135" s="2"/>
      <c r="C135" s="173"/>
      <c r="D135" s="3"/>
      <c r="E135" s="3"/>
      <c r="F135" s="3"/>
      <c r="G135" s="17"/>
      <c r="H135" s="6"/>
      <c r="I135" s="17"/>
      <c r="J135" s="6"/>
      <c r="K135" s="17"/>
      <c r="L135" s="4"/>
      <c r="M135" s="125" t="str">
        <f>(IF(L135&gt;0,ROUND(L135/Grunddaten!$B$3,2),""))</f>
        <v/>
      </c>
      <c r="N135" s="174"/>
      <c r="O135" s="6"/>
      <c r="P135" s="6"/>
      <c r="Q135" s="126" t="str">
        <f t="shared" si="5"/>
        <v/>
      </c>
      <c r="R135" s="127" t="str">
        <f t="shared" si="6"/>
        <v/>
      </c>
      <c r="S135" s="127" t="str">
        <f t="shared" si="7"/>
        <v/>
      </c>
      <c r="T135" s="127" t="str">
        <f t="shared" si="8"/>
        <v/>
      </c>
    </row>
    <row r="136" spans="1:20" ht="13.9" customHeight="1" outlineLevel="1">
      <c r="A136" s="124">
        <f t="shared" si="9"/>
        <v>134</v>
      </c>
      <c r="B136" s="2"/>
      <c r="C136" s="173"/>
      <c r="D136" s="3"/>
      <c r="E136" s="3"/>
      <c r="F136" s="3"/>
      <c r="G136" s="17"/>
      <c r="H136" s="6"/>
      <c r="I136" s="17"/>
      <c r="J136" s="6"/>
      <c r="K136" s="17"/>
      <c r="L136" s="4"/>
      <c r="M136" s="125" t="str">
        <f>(IF(L136&gt;0,ROUND(L136/Grunddaten!$B$3,2),""))</f>
        <v/>
      </c>
      <c r="N136" s="174"/>
      <c r="O136" s="6"/>
      <c r="P136" s="6"/>
      <c r="Q136" s="126" t="str">
        <f t="shared" ref="Q136:Q199" si="10">IF(M136="","",IF(M136-O136-P136&lt;0,"Fehler",M136-O136-P136))</f>
        <v/>
      </c>
      <c r="R136" s="127" t="str">
        <f t="shared" ref="R136:R199" si="11">IF(M136="","",IF(Q136="Fehler","Fehler",K136*O136/M136))</f>
        <v/>
      </c>
      <c r="S136" s="127" t="str">
        <f t="shared" ref="S136:S199" si="12">IF(M136="","",IF(Q136="fehler","Fehler",K136*P136/M136))</f>
        <v/>
      </c>
      <c r="T136" s="127" t="str">
        <f t="shared" ref="T136:T199" si="13">IF(M136="","", IF(Q136="Fehler","Fehler",K136-R136-S136))</f>
        <v/>
      </c>
    </row>
    <row r="137" spans="1:20" ht="13.9" customHeight="1" outlineLevel="1">
      <c r="A137" s="124">
        <f t="shared" si="9"/>
        <v>135</v>
      </c>
      <c r="B137" s="2"/>
      <c r="C137" s="173"/>
      <c r="D137" s="3"/>
      <c r="E137" s="3"/>
      <c r="F137" s="3"/>
      <c r="G137" s="17"/>
      <c r="H137" s="6"/>
      <c r="I137" s="17"/>
      <c r="J137" s="6"/>
      <c r="K137" s="17"/>
      <c r="L137" s="4"/>
      <c r="M137" s="125" t="str">
        <f>(IF(L137&gt;0,ROUND(L137/Grunddaten!$B$3,2),""))</f>
        <v/>
      </c>
      <c r="N137" s="174"/>
      <c r="O137" s="6"/>
      <c r="P137" s="6"/>
      <c r="Q137" s="126" t="str">
        <f t="shared" si="10"/>
        <v/>
      </c>
      <c r="R137" s="127" t="str">
        <f t="shared" si="11"/>
        <v/>
      </c>
      <c r="S137" s="127" t="str">
        <f t="shared" si="12"/>
        <v/>
      </c>
      <c r="T137" s="127" t="str">
        <f t="shared" si="13"/>
        <v/>
      </c>
    </row>
    <row r="138" spans="1:20" ht="13.9" customHeight="1" outlineLevel="1">
      <c r="A138" s="124">
        <f t="shared" si="9"/>
        <v>136</v>
      </c>
      <c r="B138" s="2"/>
      <c r="C138" s="173"/>
      <c r="D138" s="3"/>
      <c r="E138" s="3"/>
      <c r="F138" s="3"/>
      <c r="G138" s="17"/>
      <c r="H138" s="6"/>
      <c r="I138" s="17"/>
      <c r="J138" s="6"/>
      <c r="K138" s="17"/>
      <c r="L138" s="4"/>
      <c r="M138" s="125" t="str">
        <f>(IF(L138&gt;0,ROUND(L138/Grunddaten!$B$3,2),""))</f>
        <v/>
      </c>
      <c r="N138" s="174"/>
      <c r="O138" s="6"/>
      <c r="P138" s="6"/>
      <c r="Q138" s="126" t="str">
        <f t="shared" si="10"/>
        <v/>
      </c>
      <c r="R138" s="127" t="str">
        <f t="shared" si="11"/>
        <v/>
      </c>
      <c r="S138" s="127" t="str">
        <f t="shared" si="12"/>
        <v/>
      </c>
      <c r="T138" s="127" t="str">
        <f t="shared" si="13"/>
        <v/>
      </c>
    </row>
    <row r="139" spans="1:20" ht="13.9" customHeight="1" outlineLevel="1">
      <c r="A139" s="124">
        <f t="shared" si="9"/>
        <v>137</v>
      </c>
      <c r="B139" s="2"/>
      <c r="C139" s="173"/>
      <c r="D139" s="3"/>
      <c r="E139" s="3"/>
      <c r="F139" s="3"/>
      <c r="G139" s="17"/>
      <c r="H139" s="6"/>
      <c r="I139" s="17"/>
      <c r="J139" s="6"/>
      <c r="K139" s="17"/>
      <c r="L139" s="4"/>
      <c r="M139" s="125" t="str">
        <f>(IF(L139&gt;0,ROUND(L139/Grunddaten!$B$3,2),""))</f>
        <v/>
      </c>
      <c r="N139" s="174"/>
      <c r="O139" s="6"/>
      <c r="P139" s="6"/>
      <c r="Q139" s="126" t="str">
        <f t="shared" si="10"/>
        <v/>
      </c>
      <c r="R139" s="127" t="str">
        <f t="shared" si="11"/>
        <v/>
      </c>
      <c r="S139" s="127" t="str">
        <f t="shared" si="12"/>
        <v/>
      </c>
      <c r="T139" s="127" t="str">
        <f t="shared" si="13"/>
        <v/>
      </c>
    </row>
    <row r="140" spans="1:20" ht="13.9" customHeight="1" outlineLevel="1">
      <c r="A140" s="124">
        <f t="shared" si="9"/>
        <v>138</v>
      </c>
      <c r="B140" s="2"/>
      <c r="C140" s="173"/>
      <c r="D140" s="3"/>
      <c r="E140" s="3"/>
      <c r="F140" s="3"/>
      <c r="G140" s="17"/>
      <c r="H140" s="6"/>
      <c r="I140" s="17"/>
      <c r="J140" s="6"/>
      <c r="K140" s="17"/>
      <c r="L140" s="4"/>
      <c r="M140" s="125" t="str">
        <f>(IF(L140&gt;0,ROUND(L140/Grunddaten!$B$3,2),""))</f>
        <v/>
      </c>
      <c r="N140" s="174"/>
      <c r="O140" s="6"/>
      <c r="P140" s="6"/>
      <c r="Q140" s="126" t="str">
        <f t="shared" si="10"/>
        <v/>
      </c>
      <c r="R140" s="127" t="str">
        <f t="shared" si="11"/>
        <v/>
      </c>
      <c r="S140" s="127" t="str">
        <f t="shared" si="12"/>
        <v/>
      </c>
      <c r="T140" s="127" t="str">
        <f t="shared" si="13"/>
        <v/>
      </c>
    </row>
    <row r="141" spans="1:20" ht="13.9" customHeight="1" outlineLevel="1">
      <c r="A141" s="124">
        <f t="shared" si="9"/>
        <v>139</v>
      </c>
      <c r="B141" s="2"/>
      <c r="C141" s="173"/>
      <c r="D141" s="3"/>
      <c r="E141" s="3"/>
      <c r="F141" s="3"/>
      <c r="G141" s="17"/>
      <c r="H141" s="6"/>
      <c r="I141" s="17"/>
      <c r="J141" s="6"/>
      <c r="K141" s="17"/>
      <c r="L141" s="4"/>
      <c r="M141" s="125" t="str">
        <f>(IF(L141&gt;0,ROUND(L141/Grunddaten!$B$3,2),""))</f>
        <v/>
      </c>
      <c r="N141" s="174"/>
      <c r="O141" s="6"/>
      <c r="P141" s="6"/>
      <c r="Q141" s="126" t="str">
        <f t="shared" si="10"/>
        <v/>
      </c>
      <c r="R141" s="127" t="str">
        <f t="shared" si="11"/>
        <v/>
      </c>
      <c r="S141" s="127" t="str">
        <f t="shared" si="12"/>
        <v/>
      </c>
      <c r="T141" s="127" t="str">
        <f t="shared" si="13"/>
        <v/>
      </c>
    </row>
    <row r="142" spans="1:20" ht="13.9" customHeight="1" outlineLevel="1">
      <c r="A142" s="124">
        <f t="shared" si="9"/>
        <v>140</v>
      </c>
      <c r="B142" s="2"/>
      <c r="C142" s="173"/>
      <c r="D142" s="3"/>
      <c r="E142" s="3"/>
      <c r="F142" s="3"/>
      <c r="G142" s="17"/>
      <c r="H142" s="6"/>
      <c r="I142" s="17"/>
      <c r="J142" s="6"/>
      <c r="K142" s="17"/>
      <c r="L142" s="4"/>
      <c r="M142" s="125" t="str">
        <f>(IF(L142&gt;0,ROUND(L142/Grunddaten!$B$3,2),""))</f>
        <v/>
      </c>
      <c r="N142" s="174"/>
      <c r="O142" s="6"/>
      <c r="P142" s="6"/>
      <c r="Q142" s="126" t="str">
        <f t="shared" si="10"/>
        <v/>
      </c>
      <c r="R142" s="127" t="str">
        <f t="shared" si="11"/>
        <v/>
      </c>
      <c r="S142" s="127" t="str">
        <f t="shared" si="12"/>
        <v/>
      </c>
      <c r="T142" s="127" t="str">
        <f t="shared" si="13"/>
        <v/>
      </c>
    </row>
    <row r="143" spans="1:20" ht="13.9" customHeight="1" outlineLevel="1">
      <c r="A143" s="124">
        <f t="shared" si="9"/>
        <v>141</v>
      </c>
      <c r="B143" s="2"/>
      <c r="C143" s="173"/>
      <c r="D143" s="3"/>
      <c r="E143" s="3"/>
      <c r="F143" s="3"/>
      <c r="G143" s="17"/>
      <c r="H143" s="6"/>
      <c r="I143" s="17"/>
      <c r="J143" s="6"/>
      <c r="K143" s="17"/>
      <c r="L143" s="4"/>
      <c r="M143" s="125" t="str">
        <f>(IF(L143&gt;0,ROUND(L143/Grunddaten!$B$3,2),""))</f>
        <v/>
      </c>
      <c r="N143" s="174"/>
      <c r="O143" s="6"/>
      <c r="P143" s="6"/>
      <c r="Q143" s="126" t="str">
        <f t="shared" si="10"/>
        <v/>
      </c>
      <c r="R143" s="127" t="str">
        <f t="shared" si="11"/>
        <v/>
      </c>
      <c r="S143" s="127" t="str">
        <f t="shared" si="12"/>
        <v/>
      </c>
      <c r="T143" s="127" t="str">
        <f t="shared" si="13"/>
        <v/>
      </c>
    </row>
    <row r="144" spans="1:20" ht="13.9" customHeight="1" outlineLevel="1">
      <c r="A144" s="124">
        <f t="shared" si="9"/>
        <v>142</v>
      </c>
      <c r="B144" s="2"/>
      <c r="C144" s="173"/>
      <c r="D144" s="3"/>
      <c r="E144" s="3"/>
      <c r="F144" s="3"/>
      <c r="G144" s="17"/>
      <c r="H144" s="6"/>
      <c r="I144" s="17"/>
      <c r="J144" s="6"/>
      <c r="K144" s="17"/>
      <c r="L144" s="4"/>
      <c r="M144" s="125" t="str">
        <f>(IF(L144&gt;0,ROUND(L144/Grunddaten!$B$3,2),""))</f>
        <v/>
      </c>
      <c r="N144" s="174"/>
      <c r="O144" s="6"/>
      <c r="P144" s="6"/>
      <c r="Q144" s="126" t="str">
        <f t="shared" si="10"/>
        <v/>
      </c>
      <c r="R144" s="127" t="str">
        <f t="shared" si="11"/>
        <v/>
      </c>
      <c r="S144" s="127" t="str">
        <f t="shared" si="12"/>
        <v/>
      </c>
      <c r="T144" s="127" t="str">
        <f t="shared" si="13"/>
        <v/>
      </c>
    </row>
    <row r="145" spans="1:20" ht="13.9" customHeight="1" outlineLevel="1">
      <c r="A145" s="124">
        <f t="shared" si="9"/>
        <v>143</v>
      </c>
      <c r="B145" s="2"/>
      <c r="C145" s="173"/>
      <c r="D145" s="3"/>
      <c r="E145" s="3"/>
      <c r="F145" s="3"/>
      <c r="G145" s="17"/>
      <c r="H145" s="6"/>
      <c r="I145" s="17"/>
      <c r="J145" s="6"/>
      <c r="K145" s="17"/>
      <c r="L145" s="4"/>
      <c r="M145" s="125" t="str">
        <f>(IF(L145&gt;0,ROUND(L145/Grunddaten!$B$3,2),""))</f>
        <v/>
      </c>
      <c r="N145" s="174"/>
      <c r="O145" s="6"/>
      <c r="P145" s="6"/>
      <c r="Q145" s="126" t="str">
        <f t="shared" si="10"/>
        <v/>
      </c>
      <c r="R145" s="127" t="str">
        <f t="shared" si="11"/>
        <v/>
      </c>
      <c r="S145" s="127" t="str">
        <f t="shared" si="12"/>
        <v/>
      </c>
      <c r="T145" s="127" t="str">
        <f t="shared" si="13"/>
        <v/>
      </c>
    </row>
    <row r="146" spans="1:20" ht="13.9" customHeight="1" outlineLevel="1">
      <c r="A146" s="124">
        <f t="shared" si="9"/>
        <v>144</v>
      </c>
      <c r="B146" s="2"/>
      <c r="C146" s="173"/>
      <c r="D146" s="3"/>
      <c r="E146" s="3"/>
      <c r="F146" s="3"/>
      <c r="G146" s="17"/>
      <c r="H146" s="6"/>
      <c r="I146" s="17"/>
      <c r="J146" s="6"/>
      <c r="K146" s="17"/>
      <c r="L146" s="4"/>
      <c r="M146" s="125" t="str">
        <f>(IF(L146&gt;0,ROUND(L146/Grunddaten!$B$3,2),""))</f>
        <v/>
      </c>
      <c r="N146" s="174"/>
      <c r="O146" s="6"/>
      <c r="P146" s="6"/>
      <c r="Q146" s="126" t="str">
        <f t="shared" si="10"/>
        <v/>
      </c>
      <c r="R146" s="127" t="str">
        <f t="shared" si="11"/>
        <v/>
      </c>
      <c r="S146" s="127" t="str">
        <f t="shared" si="12"/>
        <v/>
      </c>
      <c r="T146" s="127" t="str">
        <f t="shared" si="13"/>
        <v/>
      </c>
    </row>
    <row r="147" spans="1:20" ht="13.9" customHeight="1" outlineLevel="1">
      <c r="A147" s="124">
        <f t="shared" si="9"/>
        <v>145</v>
      </c>
      <c r="B147" s="2"/>
      <c r="C147" s="173"/>
      <c r="D147" s="3"/>
      <c r="E147" s="3"/>
      <c r="F147" s="3"/>
      <c r="G147" s="17"/>
      <c r="H147" s="6"/>
      <c r="I147" s="17"/>
      <c r="J147" s="6"/>
      <c r="K147" s="17"/>
      <c r="L147" s="4"/>
      <c r="M147" s="125" t="str">
        <f>(IF(L147&gt;0,ROUND(L147/Grunddaten!$B$3,2),""))</f>
        <v/>
      </c>
      <c r="N147" s="174"/>
      <c r="O147" s="6"/>
      <c r="P147" s="6"/>
      <c r="Q147" s="126" t="str">
        <f t="shared" si="10"/>
        <v/>
      </c>
      <c r="R147" s="127" t="str">
        <f t="shared" si="11"/>
        <v/>
      </c>
      <c r="S147" s="127" t="str">
        <f t="shared" si="12"/>
        <v/>
      </c>
      <c r="T147" s="127" t="str">
        <f t="shared" si="13"/>
        <v/>
      </c>
    </row>
    <row r="148" spans="1:20" ht="13.9" customHeight="1" outlineLevel="1">
      <c r="A148" s="124">
        <f t="shared" si="9"/>
        <v>146</v>
      </c>
      <c r="B148" s="2"/>
      <c r="C148" s="173"/>
      <c r="D148" s="3"/>
      <c r="E148" s="3"/>
      <c r="F148" s="3"/>
      <c r="G148" s="17"/>
      <c r="H148" s="6"/>
      <c r="I148" s="17"/>
      <c r="J148" s="6"/>
      <c r="K148" s="17"/>
      <c r="L148" s="4"/>
      <c r="M148" s="125" t="str">
        <f>(IF(L148&gt;0,ROUND(L148/Grunddaten!$B$3,2),""))</f>
        <v/>
      </c>
      <c r="N148" s="174"/>
      <c r="O148" s="6"/>
      <c r="P148" s="6"/>
      <c r="Q148" s="126" t="str">
        <f t="shared" si="10"/>
        <v/>
      </c>
      <c r="R148" s="127" t="str">
        <f t="shared" si="11"/>
        <v/>
      </c>
      <c r="S148" s="127" t="str">
        <f t="shared" si="12"/>
        <v/>
      </c>
      <c r="T148" s="127" t="str">
        <f t="shared" si="13"/>
        <v/>
      </c>
    </row>
    <row r="149" spans="1:20" ht="13.9" customHeight="1" outlineLevel="1">
      <c r="A149" s="124">
        <f t="shared" si="9"/>
        <v>147</v>
      </c>
      <c r="B149" s="2"/>
      <c r="C149" s="173"/>
      <c r="D149" s="3"/>
      <c r="E149" s="3"/>
      <c r="F149" s="3"/>
      <c r="G149" s="17"/>
      <c r="H149" s="6"/>
      <c r="I149" s="17"/>
      <c r="J149" s="6"/>
      <c r="K149" s="17"/>
      <c r="L149" s="4"/>
      <c r="M149" s="125" t="str">
        <f>(IF(L149&gt;0,ROUND(L149/Grunddaten!$B$3,2),""))</f>
        <v/>
      </c>
      <c r="N149" s="174"/>
      <c r="O149" s="6"/>
      <c r="P149" s="6"/>
      <c r="Q149" s="126" t="str">
        <f t="shared" si="10"/>
        <v/>
      </c>
      <c r="R149" s="127" t="str">
        <f t="shared" si="11"/>
        <v/>
      </c>
      <c r="S149" s="127" t="str">
        <f t="shared" si="12"/>
        <v/>
      </c>
      <c r="T149" s="127" t="str">
        <f t="shared" si="13"/>
        <v/>
      </c>
    </row>
    <row r="150" spans="1:20" ht="13.9" customHeight="1" outlineLevel="1">
      <c r="A150" s="124">
        <f t="shared" si="9"/>
        <v>148</v>
      </c>
      <c r="B150" s="2"/>
      <c r="C150" s="173"/>
      <c r="D150" s="3"/>
      <c r="E150" s="3"/>
      <c r="F150" s="3"/>
      <c r="G150" s="17"/>
      <c r="H150" s="6"/>
      <c r="I150" s="17"/>
      <c r="J150" s="6"/>
      <c r="K150" s="17"/>
      <c r="L150" s="4"/>
      <c r="M150" s="125" t="str">
        <f>(IF(L150&gt;0,ROUND(L150/Grunddaten!$B$3,2),""))</f>
        <v/>
      </c>
      <c r="N150" s="174"/>
      <c r="O150" s="6"/>
      <c r="P150" s="6"/>
      <c r="Q150" s="126" t="str">
        <f t="shared" si="10"/>
        <v/>
      </c>
      <c r="R150" s="127" t="str">
        <f t="shared" si="11"/>
        <v/>
      </c>
      <c r="S150" s="127" t="str">
        <f t="shared" si="12"/>
        <v/>
      </c>
      <c r="T150" s="127" t="str">
        <f t="shared" si="13"/>
        <v/>
      </c>
    </row>
    <row r="151" spans="1:20" ht="13.9" customHeight="1" outlineLevel="1">
      <c r="A151" s="124">
        <f t="shared" si="9"/>
        <v>149</v>
      </c>
      <c r="B151" s="2"/>
      <c r="C151" s="173"/>
      <c r="D151" s="3"/>
      <c r="E151" s="3"/>
      <c r="F151" s="3"/>
      <c r="G151" s="17"/>
      <c r="H151" s="6"/>
      <c r="I151" s="17"/>
      <c r="J151" s="6"/>
      <c r="K151" s="17"/>
      <c r="L151" s="4"/>
      <c r="M151" s="125" t="str">
        <f>(IF(L151&gt;0,ROUND(L151/Grunddaten!$B$3,2),""))</f>
        <v/>
      </c>
      <c r="N151" s="174"/>
      <c r="O151" s="6"/>
      <c r="P151" s="6"/>
      <c r="Q151" s="126" t="str">
        <f t="shared" si="10"/>
        <v/>
      </c>
      <c r="R151" s="127" t="str">
        <f t="shared" si="11"/>
        <v/>
      </c>
      <c r="S151" s="127" t="str">
        <f t="shared" si="12"/>
        <v/>
      </c>
      <c r="T151" s="127" t="str">
        <f t="shared" si="13"/>
        <v/>
      </c>
    </row>
    <row r="152" spans="1:20" ht="13.9" customHeight="1" outlineLevel="1">
      <c r="A152" s="124">
        <f t="shared" si="9"/>
        <v>150</v>
      </c>
      <c r="B152" s="2"/>
      <c r="C152" s="173"/>
      <c r="D152" s="3"/>
      <c r="E152" s="3"/>
      <c r="F152" s="3"/>
      <c r="G152" s="17"/>
      <c r="H152" s="6"/>
      <c r="I152" s="17"/>
      <c r="J152" s="6"/>
      <c r="K152" s="17"/>
      <c r="L152" s="4"/>
      <c r="M152" s="125" t="str">
        <f>(IF(L152&gt;0,ROUND(L152/Grunddaten!$B$3,2),""))</f>
        <v/>
      </c>
      <c r="N152" s="174"/>
      <c r="O152" s="6"/>
      <c r="P152" s="6"/>
      <c r="Q152" s="126" t="str">
        <f t="shared" si="10"/>
        <v/>
      </c>
      <c r="R152" s="127" t="str">
        <f t="shared" si="11"/>
        <v/>
      </c>
      <c r="S152" s="127" t="str">
        <f t="shared" si="12"/>
        <v/>
      </c>
      <c r="T152" s="127" t="str">
        <f t="shared" si="13"/>
        <v/>
      </c>
    </row>
    <row r="153" spans="1:20" ht="13.9" customHeight="1" outlineLevel="1">
      <c r="A153" s="124">
        <f t="shared" si="9"/>
        <v>151</v>
      </c>
      <c r="B153" s="2"/>
      <c r="C153" s="173"/>
      <c r="D153" s="3"/>
      <c r="E153" s="3"/>
      <c r="F153" s="3"/>
      <c r="G153" s="17"/>
      <c r="H153" s="6"/>
      <c r="I153" s="17"/>
      <c r="J153" s="6"/>
      <c r="K153" s="17"/>
      <c r="L153" s="4"/>
      <c r="M153" s="125" t="str">
        <f>(IF(L153&gt;0,ROUND(L153/Grunddaten!$B$3,2),""))</f>
        <v/>
      </c>
      <c r="N153" s="174"/>
      <c r="O153" s="6"/>
      <c r="P153" s="6"/>
      <c r="Q153" s="126" t="str">
        <f t="shared" si="10"/>
        <v/>
      </c>
      <c r="R153" s="127" t="str">
        <f t="shared" si="11"/>
        <v/>
      </c>
      <c r="S153" s="127" t="str">
        <f t="shared" si="12"/>
        <v/>
      </c>
      <c r="T153" s="127" t="str">
        <f t="shared" si="13"/>
        <v/>
      </c>
    </row>
    <row r="154" spans="1:20" ht="13.9" customHeight="1" outlineLevel="1">
      <c r="A154" s="124">
        <f t="shared" si="9"/>
        <v>152</v>
      </c>
      <c r="B154" s="2"/>
      <c r="C154" s="173"/>
      <c r="D154" s="3"/>
      <c r="E154" s="3"/>
      <c r="F154" s="3"/>
      <c r="G154" s="17"/>
      <c r="H154" s="6"/>
      <c r="I154" s="17"/>
      <c r="J154" s="6"/>
      <c r="K154" s="17"/>
      <c r="L154" s="4"/>
      <c r="M154" s="125" t="str">
        <f>(IF(L154&gt;0,ROUND(L154/Grunddaten!$B$3,2),""))</f>
        <v/>
      </c>
      <c r="N154" s="174"/>
      <c r="O154" s="6"/>
      <c r="P154" s="6"/>
      <c r="Q154" s="126" t="str">
        <f t="shared" si="10"/>
        <v/>
      </c>
      <c r="R154" s="127" t="str">
        <f t="shared" si="11"/>
        <v/>
      </c>
      <c r="S154" s="127" t="str">
        <f t="shared" si="12"/>
        <v/>
      </c>
      <c r="T154" s="127" t="str">
        <f t="shared" si="13"/>
        <v/>
      </c>
    </row>
    <row r="155" spans="1:20" ht="13.9" customHeight="1" outlineLevel="1">
      <c r="A155" s="124">
        <f t="shared" si="9"/>
        <v>153</v>
      </c>
      <c r="B155" s="2"/>
      <c r="C155" s="173"/>
      <c r="D155" s="3"/>
      <c r="E155" s="3"/>
      <c r="F155" s="3"/>
      <c r="G155" s="17"/>
      <c r="H155" s="6"/>
      <c r="I155" s="17"/>
      <c r="J155" s="6"/>
      <c r="K155" s="17"/>
      <c r="L155" s="4"/>
      <c r="M155" s="125" t="str">
        <f>(IF(L155&gt;0,ROUND(L155/Grunddaten!$B$3,2),""))</f>
        <v/>
      </c>
      <c r="N155" s="174"/>
      <c r="O155" s="6"/>
      <c r="P155" s="6"/>
      <c r="Q155" s="126" t="str">
        <f t="shared" si="10"/>
        <v/>
      </c>
      <c r="R155" s="127" t="str">
        <f t="shared" si="11"/>
        <v/>
      </c>
      <c r="S155" s="127" t="str">
        <f t="shared" si="12"/>
        <v/>
      </c>
      <c r="T155" s="127" t="str">
        <f t="shared" si="13"/>
        <v/>
      </c>
    </row>
    <row r="156" spans="1:20" ht="13.9" customHeight="1" outlineLevel="1">
      <c r="A156" s="124">
        <f t="shared" si="9"/>
        <v>154</v>
      </c>
      <c r="B156" s="2"/>
      <c r="C156" s="173"/>
      <c r="D156" s="3"/>
      <c r="E156" s="3"/>
      <c r="F156" s="3"/>
      <c r="G156" s="17"/>
      <c r="H156" s="6"/>
      <c r="I156" s="17"/>
      <c r="J156" s="6"/>
      <c r="K156" s="17"/>
      <c r="L156" s="4"/>
      <c r="M156" s="125" t="str">
        <f>(IF(L156&gt;0,ROUND(L156/Grunddaten!$B$3,2),""))</f>
        <v/>
      </c>
      <c r="N156" s="174"/>
      <c r="O156" s="6"/>
      <c r="P156" s="6"/>
      <c r="Q156" s="126" t="str">
        <f t="shared" si="10"/>
        <v/>
      </c>
      <c r="R156" s="127" t="str">
        <f t="shared" si="11"/>
        <v/>
      </c>
      <c r="S156" s="127" t="str">
        <f t="shared" si="12"/>
        <v/>
      </c>
      <c r="T156" s="127" t="str">
        <f t="shared" si="13"/>
        <v/>
      </c>
    </row>
    <row r="157" spans="1:20" ht="13.9" customHeight="1" outlineLevel="1">
      <c r="A157" s="124">
        <f t="shared" si="9"/>
        <v>155</v>
      </c>
      <c r="B157" s="2"/>
      <c r="C157" s="173"/>
      <c r="D157" s="3"/>
      <c r="E157" s="3"/>
      <c r="F157" s="3"/>
      <c r="G157" s="17"/>
      <c r="H157" s="6"/>
      <c r="I157" s="17"/>
      <c r="J157" s="6"/>
      <c r="K157" s="17"/>
      <c r="L157" s="4"/>
      <c r="M157" s="125" t="str">
        <f>(IF(L157&gt;0,ROUND(L157/Grunddaten!$B$3,2),""))</f>
        <v/>
      </c>
      <c r="N157" s="174"/>
      <c r="O157" s="6"/>
      <c r="P157" s="6"/>
      <c r="Q157" s="126" t="str">
        <f t="shared" si="10"/>
        <v/>
      </c>
      <c r="R157" s="127" t="str">
        <f t="shared" si="11"/>
        <v/>
      </c>
      <c r="S157" s="127" t="str">
        <f t="shared" si="12"/>
        <v/>
      </c>
      <c r="T157" s="127" t="str">
        <f t="shared" si="13"/>
        <v/>
      </c>
    </row>
    <row r="158" spans="1:20" ht="13.9" customHeight="1" outlineLevel="1">
      <c r="A158" s="124">
        <f t="shared" si="9"/>
        <v>156</v>
      </c>
      <c r="B158" s="2"/>
      <c r="C158" s="173"/>
      <c r="D158" s="3"/>
      <c r="E158" s="3"/>
      <c r="F158" s="3"/>
      <c r="G158" s="17"/>
      <c r="H158" s="6"/>
      <c r="I158" s="17"/>
      <c r="J158" s="6"/>
      <c r="K158" s="17"/>
      <c r="L158" s="4"/>
      <c r="M158" s="125" t="str">
        <f>(IF(L158&gt;0,ROUND(L158/Grunddaten!$B$3,2),""))</f>
        <v/>
      </c>
      <c r="N158" s="174"/>
      <c r="O158" s="6"/>
      <c r="P158" s="6"/>
      <c r="Q158" s="126" t="str">
        <f t="shared" si="10"/>
        <v/>
      </c>
      <c r="R158" s="127" t="str">
        <f t="shared" si="11"/>
        <v/>
      </c>
      <c r="S158" s="127" t="str">
        <f t="shared" si="12"/>
        <v/>
      </c>
      <c r="T158" s="127" t="str">
        <f t="shared" si="13"/>
        <v/>
      </c>
    </row>
    <row r="159" spans="1:20" ht="13.9" customHeight="1" outlineLevel="1">
      <c r="A159" s="124">
        <f t="shared" si="9"/>
        <v>157</v>
      </c>
      <c r="B159" s="2"/>
      <c r="C159" s="173"/>
      <c r="D159" s="3"/>
      <c r="E159" s="3"/>
      <c r="F159" s="3"/>
      <c r="G159" s="17"/>
      <c r="H159" s="6"/>
      <c r="I159" s="17"/>
      <c r="J159" s="6"/>
      <c r="K159" s="17"/>
      <c r="L159" s="4"/>
      <c r="M159" s="125" t="str">
        <f>(IF(L159&gt;0,ROUND(L159/Grunddaten!$B$3,2),""))</f>
        <v/>
      </c>
      <c r="N159" s="174"/>
      <c r="O159" s="6"/>
      <c r="P159" s="6"/>
      <c r="Q159" s="126" t="str">
        <f t="shared" si="10"/>
        <v/>
      </c>
      <c r="R159" s="127" t="str">
        <f t="shared" si="11"/>
        <v/>
      </c>
      <c r="S159" s="127" t="str">
        <f t="shared" si="12"/>
        <v/>
      </c>
      <c r="T159" s="127" t="str">
        <f t="shared" si="13"/>
        <v/>
      </c>
    </row>
    <row r="160" spans="1:20" ht="13.9" customHeight="1" outlineLevel="1">
      <c r="A160" s="124">
        <f t="shared" si="9"/>
        <v>158</v>
      </c>
      <c r="B160" s="2"/>
      <c r="C160" s="173"/>
      <c r="D160" s="3"/>
      <c r="E160" s="3"/>
      <c r="F160" s="3"/>
      <c r="G160" s="17"/>
      <c r="H160" s="6"/>
      <c r="I160" s="17"/>
      <c r="J160" s="6"/>
      <c r="K160" s="17"/>
      <c r="L160" s="4"/>
      <c r="M160" s="125" t="str">
        <f>(IF(L160&gt;0,ROUND(L160/Grunddaten!$B$3,2),""))</f>
        <v/>
      </c>
      <c r="N160" s="174"/>
      <c r="O160" s="6"/>
      <c r="P160" s="6"/>
      <c r="Q160" s="126" t="str">
        <f t="shared" si="10"/>
        <v/>
      </c>
      <c r="R160" s="127" t="str">
        <f t="shared" si="11"/>
        <v/>
      </c>
      <c r="S160" s="127" t="str">
        <f t="shared" si="12"/>
        <v/>
      </c>
      <c r="T160" s="127" t="str">
        <f t="shared" si="13"/>
        <v/>
      </c>
    </row>
    <row r="161" spans="1:20" ht="13.9" customHeight="1" outlineLevel="1">
      <c r="A161" s="124">
        <f t="shared" si="9"/>
        <v>159</v>
      </c>
      <c r="B161" s="2"/>
      <c r="C161" s="173"/>
      <c r="D161" s="3"/>
      <c r="E161" s="3"/>
      <c r="F161" s="3"/>
      <c r="G161" s="17"/>
      <c r="H161" s="6"/>
      <c r="I161" s="17"/>
      <c r="J161" s="6"/>
      <c r="K161" s="17"/>
      <c r="L161" s="4"/>
      <c r="M161" s="125" t="str">
        <f>(IF(L161&gt;0,ROUND(L161/Grunddaten!$B$3,2),""))</f>
        <v/>
      </c>
      <c r="N161" s="174"/>
      <c r="O161" s="6"/>
      <c r="P161" s="6"/>
      <c r="Q161" s="126" t="str">
        <f t="shared" si="10"/>
        <v/>
      </c>
      <c r="R161" s="127" t="str">
        <f t="shared" si="11"/>
        <v/>
      </c>
      <c r="S161" s="127" t="str">
        <f t="shared" si="12"/>
        <v/>
      </c>
      <c r="T161" s="127" t="str">
        <f t="shared" si="13"/>
        <v/>
      </c>
    </row>
    <row r="162" spans="1:20" ht="13.9" customHeight="1" outlineLevel="1">
      <c r="A162" s="124">
        <f t="shared" si="9"/>
        <v>160</v>
      </c>
      <c r="B162" s="2"/>
      <c r="C162" s="173"/>
      <c r="D162" s="3"/>
      <c r="E162" s="3"/>
      <c r="F162" s="3"/>
      <c r="G162" s="17"/>
      <c r="H162" s="6"/>
      <c r="I162" s="17"/>
      <c r="J162" s="6"/>
      <c r="K162" s="17"/>
      <c r="L162" s="4"/>
      <c r="M162" s="125" t="str">
        <f>(IF(L162&gt;0,ROUND(L162/Grunddaten!$B$3,2),""))</f>
        <v/>
      </c>
      <c r="N162" s="174"/>
      <c r="O162" s="6"/>
      <c r="P162" s="6"/>
      <c r="Q162" s="126" t="str">
        <f t="shared" si="10"/>
        <v/>
      </c>
      <c r="R162" s="127" t="str">
        <f t="shared" si="11"/>
        <v/>
      </c>
      <c r="S162" s="127" t="str">
        <f t="shared" si="12"/>
        <v/>
      </c>
      <c r="T162" s="127" t="str">
        <f t="shared" si="13"/>
        <v/>
      </c>
    </row>
    <row r="163" spans="1:20" ht="13.9" customHeight="1" outlineLevel="1">
      <c r="A163" s="124">
        <f t="shared" si="9"/>
        <v>161</v>
      </c>
      <c r="B163" s="2"/>
      <c r="C163" s="173"/>
      <c r="D163" s="3"/>
      <c r="E163" s="3"/>
      <c r="F163" s="3"/>
      <c r="G163" s="17"/>
      <c r="H163" s="6"/>
      <c r="I163" s="17"/>
      <c r="J163" s="6"/>
      <c r="K163" s="17"/>
      <c r="L163" s="4"/>
      <c r="M163" s="125" t="str">
        <f>(IF(L163&gt;0,ROUND(L163/Grunddaten!$B$3,2),""))</f>
        <v/>
      </c>
      <c r="N163" s="174"/>
      <c r="O163" s="6"/>
      <c r="P163" s="6"/>
      <c r="Q163" s="126" t="str">
        <f t="shared" si="10"/>
        <v/>
      </c>
      <c r="R163" s="127" t="str">
        <f t="shared" si="11"/>
        <v/>
      </c>
      <c r="S163" s="127" t="str">
        <f t="shared" si="12"/>
        <v/>
      </c>
      <c r="T163" s="127" t="str">
        <f t="shared" si="13"/>
        <v/>
      </c>
    </row>
    <row r="164" spans="1:20" ht="13.9" customHeight="1" outlineLevel="1">
      <c r="A164" s="124">
        <f t="shared" si="9"/>
        <v>162</v>
      </c>
      <c r="B164" s="2"/>
      <c r="C164" s="173"/>
      <c r="D164" s="3"/>
      <c r="E164" s="3"/>
      <c r="F164" s="3"/>
      <c r="G164" s="17"/>
      <c r="H164" s="6"/>
      <c r="I164" s="17"/>
      <c r="J164" s="6"/>
      <c r="K164" s="17"/>
      <c r="L164" s="4"/>
      <c r="M164" s="125" t="str">
        <f>(IF(L164&gt;0,ROUND(L164/Grunddaten!$B$3,2),""))</f>
        <v/>
      </c>
      <c r="N164" s="174"/>
      <c r="O164" s="6"/>
      <c r="P164" s="6"/>
      <c r="Q164" s="126" t="str">
        <f t="shared" si="10"/>
        <v/>
      </c>
      <c r="R164" s="127" t="str">
        <f t="shared" si="11"/>
        <v/>
      </c>
      <c r="S164" s="127" t="str">
        <f t="shared" si="12"/>
        <v/>
      </c>
      <c r="T164" s="127" t="str">
        <f t="shared" si="13"/>
        <v/>
      </c>
    </row>
    <row r="165" spans="1:20" ht="13.9" customHeight="1" outlineLevel="1">
      <c r="A165" s="124">
        <f t="shared" si="9"/>
        <v>163</v>
      </c>
      <c r="B165" s="2"/>
      <c r="C165" s="173"/>
      <c r="D165" s="3"/>
      <c r="E165" s="3"/>
      <c r="F165" s="3"/>
      <c r="G165" s="17"/>
      <c r="H165" s="6"/>
      <c r="I165" s="17"/>
      <c r="J165" s="6"/>
      <c r="K165" s="17"/>
      <c r="L165" s="4"/>
      <c r="M165" s="125" t="str">
        <f>(IF(L165&gt;0,ROUND(L165/Grunddaten!$B$3,2),""))</f>
        <v/>
      </c>
      <c r="N165" s="174"/>
      <c r="O165" s="6"/>
      <c r="P165" s="6"/>
      <c r="Q165" s="126" t="str">
        <f t="shared" si="10"/>
        <v/>
      </c>
      <c r="R165" s="127" t="str">
        <f t="shared" si="11"/>
        <v/>
      </c>
      <c r="S165" s="127" t="str">
        <f t="shared" si="12"/>
        <v/>
      </c>
      <c r="T165" s="127" t="str">
        <f t="shared" si="13"/>
        <v/>
      </c>
    </row>
    <row r="166" spans="1:20" ht="13.9" customHeight="1" outlineLevel="1">
      <c r="A166" s="124">
        <f t="shared" si="9"/>
        <v>164</v>
      </c>
      <c r="B166" s="2"/>
      <c r="C166" s="173"/>
      <c r="D166" s="3"/>
      <c r="E166" s="3"/>
      <c r="F166" s="3"/>
      <c r="G166" s="17"/>
      <c r="H166" s="6"/>
      <c r="I166" s="17"/>
      <c r="J166" s="6"/>
      <c r="K166" s="17"/>
      <c r="L166" s="4"/>
      <c r="M166" s="125" t="str">
        <f>(IF(L166&gt;0,ROUND(L166/Grunddaten!$B$3,2),""))</f>
        <v/>
      </c>
      <c r="N166" s="174"/>
      <c r="O166" s="6"/>
      <c r="P166" s="6"/>
      <c r="Q166" s="126" t="str">
        <f t="shared" si="10"/>
        <v/>
      </c>
      <c r="R166" s="127" t="str">
        <f t="shared" si="11"/>
        <v/>
      </c>
      <c r="S166" s="127" t="str">
        <f t="shared" si="12"/>
        <v/>
      </c>
      <c r="T166" s="127" t="str">
        <f t="shared" si="13"/>
        <v/>
      </c>
    </row>
    <row r="167" spans="1:20" ht="13.9" customHeight="1" outlineLevel="1">
      <c r="A167" s="124">
        <f t="shared" si="9"/>
        <v>165</v>
      </c>
      <c r="B167" s="2"/>
      <c r="C167" s="173"/>
      <c r="D167" s="3"/>
      <c r="E167" s="3"/>
      <c r="F167" s="3"/>
      <c r="G167" s="17"/>
      <c r="H167" s="6"/>
      <c r="I167" s="17"/>
      <c r="J167" s="6"/>
      <c r="K167" s="17"/>
      <c r="L167" s="4"/>
      <c r="M167" s="125" t="str">
        <f>(IF(L167&gt;0,ROUND(L167/Grunddaten!$B$3,2),""))</f>
        <v/>
      </c>
      <c r="N167" s="174"/>
      <c r="O167" s="6"/>
      <c r="P167" s="6"/>
      <c r="Q167" s="126" t="str">
        <f t="shared" si="10"/>
        <v/>
      </c>
      <c r="R167" s="127" t="str">
        <f t="shared" si="11"/>
        <v/>
      </c>
      <c r="S167" s="127" t="str">
        <f t="shared" si="12"/>
        <v/>
      </c>
      <c r="T167" s="127" t="str">
        <f t="shared" si="13"/>
        <v/>
      </c>
    </row>
    <row r="168" spans="1:20" ht="13.9" customHeight="1" outlineLevel="1">
      <c r="A168" s="124">
        <f t="shared" si="9"/>
        <v>166</v>
      </c>
      <c r="B168" s="2"/>
      <c r="C168" s="173"/>
      <c r="D168" s="3"/>
      <c r="E168" s="3"/>
      <c r="F168" s="3"/>
      <c r="G168" s="17"/>
      <c r="H168" s="6"/>
      <c r="I168" s="17"/>
      <c r="J168" s="6"/>
      <c r="K168" s="17"/>
      <c r="L168" s="4"/>
      <c r="M168" s="125" t="str">
        <f>(IF(L168&gt;0,ROUND(L168/Grunddaten!$B$3,2),""))</f>
        <v/>
      </c>
      <c r="N168" s="174"/>
      <c r="O168" s="6"/>
      <c r="P168" s="6"/>
      <c r="Q168" s="126" t="str">
        <f t="shared" si="10"/>
        <v/>
      </c>
      <c r="R168" s="127" t="str">
        <f t="shared" si="11"/>
        <v/>
      </c>
      <c r="S168" s="127" t="str">
        <f t="shared" si="12"/>
        <v/>
      </c>
      <c r="T168" s="127" t="str">
        <f t="shared" si="13"/>
        <v/>
      </c>
    </row>
    <row r="169" spans="1:20" ht="13.9" customHeight="1" outlineLevel="1">
      <c r="A169" s="124">
        <f t="shared" si="9"/>
        <v>167</v>
      </c>
      <c r="B169" s="2"/>
      <c r="C169" s="173"/>
      <c r="D169" s="3"/>
      <c r="E169" s="3"/>
      <c r="F169" s="3"/>
      <c r="G169" s="17"/>
      <c r="H169" s="6"/>
      <c r="I169" s="17"/>
      <c r="J169" s="6"/>
      <c r="K169" s="17"/>
      <c r="L169" s="4"/>
      <c r="M169" s="125" t="str">
        <f>(IF(L169&gt;0,ROUND(L169/Grunddaten!$B$3,2),""))</f>
        <v/>
      </c>
      <c r="N169" s="174"/>
      <c r="O169" s="6"/>
      <c r="P169" s="6"/>
      <c r="Q169" s="126" t="str">
        <f t="shared" si="10"/>
        <v/>
      </c>
      <c r="R169" s="127" t="str">
        <f t="shared" si="11"/>
        <v/>
      </c>
      <c r="S169" s="127" t="str">
        <f t="shared" si="12"/>
        <v/>
      </c>
      <c r="T169" s="127" t="str">
        <f t="shared" si="13"/>
        <v/>
      </c>
    </row>
    <row r="170" spans="1:20" ht="13.9" customHeight="1" outlineLevel="1">
      <c r="A170" s="124">
        <f t="shared" ref="A170:A233" si="14">A169+1</f>
        <v>168</v>
      </c>
      <c r="B170" s="2"/>
      <c r="C170" s="173"/>
      <c r="D170" s="3"/>
      <c r="E170" s="3"/>
      <c r="F170" s="3"/>
      <c r="G170" s="17"/>
      <c r="H170" s="6"/>
      <c r="I170" s="17"/>
      <c r="J170" s="6"/>
      <c r="K170" s="17"/>
      <c r="L170" s="4"/>
      <c r="M170" s="125" t="str">
        <f>(IF(L170&gt;0,ROUND(L170/Grunddaten!$B$3,2),""))</f>
        <v/>
      </c>
      <c r="N170" s="174"/>
      <c r="O170" s="6"/>
      <c r="P170" s="6"/>
      <c r="Q170" s="126" t="str">
        <f t="shared" si="10"/>
        <v/>
      </c>
      <c r="R170" s="127" t="str">
        <f t="shared" si="11"/>
        <v/>
      </c>
      <c r="S170" s="127" t="str">
        <f t="shared" si="12"/>
        <v/>
      </c>
      <c r="T170" s="127" t="str">
        <f t="shared" si="13"/>
        <v/>
      </c>
    </row>
    <row r="171" spans="1:20" ht="13.9" customHeight="1" outlineLevel="1">
      <c r="A171" s="124">
        <f t="shared" si="14"/>
        <v>169</v>
      </c>
      <c r="B171" s="2"/>
      <c r="C171" s="173"/>
      <c r="D171" s="3"/>
      <c r="E171" s="3"/>
      <c r="F171" s="3"/>
      <c r="G171" s="17"/>
      <c r="H171" s="6"/>
      <c r="I171" s="17"/>
      <c r="J171" s="6"/>
      <c r="K171" s="17"/>
      <c r="L171" s="4"/>
      <c r="M171" s="125" t="str">
        <f>(IF(L171&gt;0,ROUND(L171/Grunddaten!$B$3,2),""))</f>
        <v/>
      </c>
      <c r="N171" s="174"/>
      <c r="O171" s="6"/>
      <c r="P171" s="6"/>
      <c r="Q171" s="126" t="str">
        <f t="shared" si="10"/>
        <v/>
      </c>
      <c r="R171" s="127" t="str">
        <f t="shared" si="11"/>
        <v/>
      </c>
      <c r="S171" s="127" t="str">
        <f t="shared" si="12"/>
        <v/>
      </c>
      <c r="T171" s="127" t="str">
        <f t="shared" si="13"/>
        <v/>
      </c>
    </row>
    <row r="172" spans="1:20" ht="13.9" customHeight="1" outlineLevel="1">
      <c r="A172" s="124">
        <f t="shared" si="14"/>
        <v>170</v>
      </c>
      <c r="B172" s="2"/>
      <c r="C172" s="173"/>
      <c r="D172" s="3"/>
      <c r="E172" s="3"/>
      <c r="F172" s="3"/>
      <c r="G172" s="17"/>
      <c r="H172" s="6"/>
      <c r="I172" s="17"/>
      <c r="J172" s="6"/>
      <c r="K172" s="17"/>
      <c r="L172" s="4"/>
      <c r="M172" s="125" t="str">
        <f>(IF(L172&gt;0,ROUND(L172/Grunddaten!$B$3,2),""))</f>
        <v/>
      </c>
      <c r="N172" s="174"/>
      <c r="O172" s="6"/>
      <c r="P172" s="6"/>
      <c r="Q172" s="126" t="str">
        <f t="shared" si="10"/>
        <v/>
      </c>
      <c r="R172" s="127" t="str">
        <f t="shared" si="11"/>
        <v/>
      </c>
      <c r="S172" s="127" t="str">
        <f t="shared" si="12"/>
        <v/>
      </c>
      <c r="T172" s="127" t="str">
        <f t="shared" si="13"/>
        <v/>
      </c>
    </row>
    <row r="173" spans="1:20" ht="13.9" customHeight="1" outlineLevel="1">
      <c r="A173" s="124">
        <f t="shared" si="14"/>
        <v>171</v>
      </c>
      <c r="B173" s="2"/>
      <c r="C173" s="173"/>
      <c r="D173" s="3"/>
      <c r="E173" s="3"/>
      <c r="F173" s="3"/>
      <c r="G173" s="17"/>
      <c r="H173" s="6"/>
      <c r="I173" s="17"/>
      <c r="J173" s="6"/>
      <c r="K173" s="17"/>
      <c r="L173" s="4"/>
      <c r="M173" s="125" t="str">
        <f>(IF(L173&gt;0,ROUND(L173/Grunddaten!$B$3,2),""))</f>
        <v/>
      </c>
      <c r="N173" s="174"/>
      <c r="O173" s="6"/>
      <c r="P173" s="6"/>
      <c r="Q173" s="126" t="str">
        <f t="shared" si="10"/>
        <v/>
      </c>
      <c r="R173" s="127" t="str">
        <f t="shared" si="11"/>
        <v/>
      </c>
      <c r="S173" s="127" t="str">
        <f t="shared" si="12"/>
        <v/>
      </c>
      <c r="T173" s="127" t="str">
        <f t="shared" si="13"/>
        <v/>
      </c>
    </row>
    <row r="174" spans="1:20" ht="13.9" customHeight="1" outlineLevel="1">
      <c r="A174" s="124">
        <f t="shared" si="14"/>
        <v>172</v>
      </c>
      <c r="B174" s="2"/>
      <c r="C174" s="173"/>
      <c r="D174" s="3"/>
      <c r="E174" s="3"/>
      <c r="F174" s="3"/>
      <c r="G174" s="17"/>
      <c r="H174" s="6"/>
      <c r="I174" s="17"/>
      <c r="J174" s="6"/>
      <c r="K174" s="17"/>
      <c r="L174" s="4"/>
      <c r="M174" s="125" t="str">
        <f>(IF(L174&gt;0,ROUND(L174/Grunddaten!$B$3,2),""))</f>
        <v/>
      </c>
      <c r="N174" s="174"/>
      <c r="O174" s="6"/>
      <c r="P174" s="6"/>
      <c r="Q174" s="126" t="str">
        <f t="shared" si="10"/>
        <v/>
      </c>
      <c r="R174" s="127" t="str">
        <f t="shared" si="11"/>
        <v/>
      </c>
      <c r="S174" s="127" t="str">
        <f t="shared" si="12"/>
        <v/>
      </c>
      <c r="T174" s="127" t="str">
        <f t="shared" si="13"/>
        <v/>
      </c>
    </row>
    <row r="175" spans="1:20" ht="13.9" customHeight="1" outlineLevel="1">
      <c r="A175" s="124">
        <f t="shared" si="14"/>
        <v>173</v>
      </c>
      <c r="B175" s="2"/>
      <c r="C175" s="173"/>
      <c r="D175" s="3"/>
      <c r="E175" s="3"/>
      <c r="F175" s="3"/>
      <c r="G175" s="17"/>
      <c r="H175" s="6"/>
      <c r="I175" s="17"/>
      <c r="J175" s="6"/>
      <c r="K175" s="17"/>
      <c r="L175" s="4"/>
      <c r="M175" s="125" t="str">
        <f>(IF(L175&gt;0,ROUND(L175/Grunddaten!$B$3,2),""))</f>
        <v/>
      </c>
      <c r="N175" s="174"/>
      <c r="O175" s="6"/>
      <c r="P175" s="6"/>
      <c r="Q175" s="126" t="str">
        <f t="shared" si="10"/>
        <v/>
      </c>
      <c r="R175" s="127" t="str">
        <f t="shared" si="11"/>
        <v/>
      </c>
      <c r="S175" s="127" t="str">
        <f t="shared" si="12"/>
        <v/>
      </c>
      <c r="T175" s="127" t="str">
        <f t="shared" si="13"/>
        <v/>
      </c>
    </row>
    <row r="176" spans="1:20" ht="13.9" customHeight="1" outlineLevel="1">
      <c r="A176" s="124">
        <f t="shared" si="14"/>
        <v>174</v>
      </c>
      <c r="B176" s="2"/>
      <c r="C176" s="173"/>
      <c r="D176" s="3"/>
      <c r="E176" s="3"/>
      <c r="F176" s="3"/>
      <c r="G176" s="17"/>
      <c r="H176" s="6"/>
      <c r="I176" s="17"/>
      <c r="J176" s="6"/>
      <c r="K176" s="17"/>
      <c r="L176" s="4"/>
      <c r="M176" s="125" t="str">
        <f>(IF(L176&gt;0,ROUND(L176/Grunddaten!$B$3,2),""))</f>
        <v/>
      </c>
      <c r="N176" s="174"/>
      <c r="O176" s="6"/>
      <c r="P176" s="6"/>
      <c r="Q176" s="126" t="str">
        <f t="shared" si="10"/>
        <v/>
      </c>
      <c r="R176" s="127" t="str">
        <f t="shared" si="11"/>
        <v/>
      </c>
      <c r="S176" s="127" t="str">
        <f t="shared" si="12"/>
        <v/>
      </c>
      <c r="T176" s="127" t="str">
        <f t="shared" si="13"/>
        <v/>
      </c>
    </row>
    <row r="177" spans="1:20" ht="13.9" customHeight="1" outlineLevel="1">
      <c r="A177" s="124">
        <f t="shared" si="14"/>
        <v>175</v>
      </c>
      <c r="B177" s="2"/>
      <c r="C177" s="173"/>
      <c r="D177" s="3"/>
      <c r="E177" s="3"/>
      <c r="F177" s="3"/>
      <c r="G177" s="17"/>
      <c r="H177" s="6"/>
      <c r="I177" s="17"/>
      <c r="J177" s="6"/>
      <c r="K177" s="17"/>
      <c r="L177" s="4"/>
      <c r="M177" s="125" t="str">
        <f>(IF(L177&gt;0,ROUND(L177/Grunddaten!$B$3,2),""))</f>
        <v/>
      </c>
      <c r="N177" s="174"/>
      <c r="O177" s="6"/>
      <c r="P177" s="6"/>
      <c r="Q177" s="126" t="str">
        <f t="shared" si="10"/>
        <v/>
      </c>
      <c r="R177" s="127" t="str">
        <f t="shared" si="11"/>
        <v/>
      </c>
      <c r="S177" s="127" t="str">
        <f t="shared" si="12"/>
        <v/>
      </c>
      <c r="T177" s="127" t="str">
        <f t="shared" si="13"/>
        <v/>
      </c>
    </row>
    <row r="178" spans="1:20" ht="13.9" customHeight="1" outlineLevel="1">
      <c r="A178" s="124">
        <f t="shared" si="14"/>
        <v>176</v>
      </c>
      <c r="B178" s="2"/>
      <c r="C178" s="173"/>
      <c r="D178" s="3"/>
      <c r="E178" s="3"/>
      <c r="F178" s="3"/>
      <c r="G178" s="17"/>
      <c r="H178" s="6"/>
      <c r="I178" s="17"/>
      <c r="J178" s="6"/>
      <c r="K178" s="17"/>
      <c r="L178" s="4"/>
      <c r="M178" s="125" t="str">
        <f>(IF(L178&gt;0,ROUND(L178/Grunddaten!$B$3,2),""))</f>
        <v/>
      </c>
      <c r="N178" s="174"/>
      <c r="O178" s="6"/>
      <c r="P178" s="6"/>
      <c r="Q178" s="126" t="str">
        <f t="shared" si="10"/>
        <v/>
      </c>
      <c r="R178" s="127" t="str">
        <f t="shared" si="11"/>
        <v/>
      </c>
      <c r="S178" s="127" t="str">
        <f t="shared" si="12"/>
        <v/>
      </c>
      <c r="T178" s="127" t="str">
        <f t="shared" si="13"/>
        <v/>
      </c>
    </row>
    <row r="179" spans="1:20" ht="13.9" customHeight="1" outlineLevel="1">
      <c r="A179" s="124">
        <f t="shared" si="14"/>
        <v>177</v>
      </c>
      <c r="B179" s="2"/>
      <c r="C179" s="173"/>
      <c r="D179" s="3"/>
      <c r="E179" s="3"/>
      <c r="F179" s="3"/>
      <c r="G179" s="17"/>
      <c r="H179" s="6"/>
      <c r="I179" s="17"/>
      <c r="J179" s="6"/>
      <c r="K179" s="17"/>
      <c r="L179" s="4"/>
      <c r="M179" s="125" t="str">
        <f>(IF(L179&gt;0,ROUND(L179/Grunddaten!$B$3,2),""))</f>
        <v/>
      </c>
      <c r="N179" s="174"/>
      <c r="O179" s="6"/>
      <c r="P179" s="6"/>
      <c r="Q179" s="126" t="str">
        <f t="shared" si="10"/>
        <v/>
      </c>
      <c r="R179" s="127" t="str">
        <f t="shared" si="11"/>
        <v/>
      </c>
      <c r="S179" s="127" t="str">
        <f t="shared" si="12"/>
        <v/>
      </c>
      <c r="T179" s="127" t="str">
        <f t="shared" si="13"/>
        <v/>
      </c>
    </row>
    <row r="180" spans="1:20" ht="13.9" customHeight="1" outlineLevel="1">
      <c r="A180" s="124">
        <f t="shared" si="14"/>
        <v>178</v>
      </c>
      <c r="B180" s="2"/>
      <c r="C180" s="173"/>
      <c r="D180" s="3"/>
      <c r="E180" s="3"/>
      <c r="F180" s="3"/>
      <c r="G180" s="17"/>
      <c r="H180" s="6"/>
      <c r="I180" s="17"/>
      <c r="J180" s="6"/>
      <c r="K180" s="17"/>
      <c r="L180" s="4"/>
      <c r="M180" s="125" t="str">
        <f>(IF(L180&gt;0,ROUND(L180/Grunddaten!$B$3,2),""))</f>
        <v/>
      </c>
      <c r="N180" s="174"/>
      <c r="O180" s="6"/>
      <c r="P180" s="6"/>
      <c r="Q180" s="126" t="str">
        <f t="shared" si="10"/>
        <v/>
      </c>
      <c r="R180" s="127" t="str">
        <f t="shared" si="11"/>
        <v/>
      </c>
      <c r="S180" s="127" t="str">
        <f t="shared" si="12"/>
        <v/>
      </c>
      <c r="T180" s="127" t="str">
        <f t="shared" si="13"/>
        <v/>
      </c>
    </row>
    <row r="181" spans="1:20" ht="13.9" customHeight="1" outlineLevel="1">
      <c r="A181" s="124">
        <f t="shared" si="14"/>
        <v>179</v>
      </c>
      <c r="B181" s="2"/>
      <c r="C181" s="173"/>
      <c r="D181" s="3"/>
      <c r="E181" s="3"/>
      <c r="F181" s="3"/>
      <c r="G181" s="17"/>
      <c r="H181" s="6"/>
      <c r="I181" s="17"/>
      <c r="J181" s="6"/>
      <c r="K181" s="17"/>
      <c r="L181" s="4"/>
      <c r="M181" s="125" t="str">
        <f>(IF(L181&gt;0,ROUND(L181/Grunddaten!$B$3,2),""))</f>
        <v/>
      </c>
      <c r="N181" s="174"/>
      <c r="O181" s="6"/>
      <c r="P181" s="6"/>
      <c r="Q181" s="126" t="str">
        <f t="shared" si="10"/>
        <v/>
      </c>
      <c r="R181" s="127" t="str">
        <f t="shared" si="11"/>
        <v/>
      </c>
      <c r="S181" s="127" t="str">
        <f t="shared" si="12"/>
        <v/>
      </c>
      <c r="T181" s="127" t="str">
        <f t="shared" si="13"/>
        <v/>
      </c>
    </row>
    <row r="182" spans="1:20" ht="13.9" customHeight="1" outlineLevel="1">
      <c r="A182" s="124">
        <f t="shared" si="14"/>
        <v>180</v>
      </c>
      <c r="B182" s="2"/>
      <c r="C182" s="173"/>
      <c r="D182" s="3"/>
      <c r="E182" s="3"/>
      <c r="F182" s="3"/>
      <c r="G182" s="17"/>
      <c r="H182" s="6"/>
      <c r="I182" s="17"/>
      <c r="J182" s="6"/>
      <c r="K182" s="17"/>
      <c r="L182" s="4"/>
      <c r="M182" s="125" t="str">
        <f>(IF(L182&gt;0,ROUND(L182/Grunddaten!$B$3,2),""))</f>
        <v/>
      </c>
      <c r="N182" s="174"/>
      <c r="O182" s="6"/>
      <c r="P182" s="6"/>
      <c r="Q182" s="126" t="str">
        <f t="shared" si="10"/>
        <v/>
      </c>
      <c r="R182" s="127" t="str">
        <f t="shared" si="11"/>
        <v/>
      </c>
      <c r="S182" s="127" t="str">
        <f t="shared" si="12"/>
        <v/>
      </c>
      <c r="T182" s="127" t="str">
        <f t="shared" si="13"/>
        <v/>
      </c>
    </row>
    <row r="183" spans="1:20" ht="13.9" customHeight="1" outlineLevel="1">
      <c r="A183" s="124">
        <f t="shared" si="14"/>
        <v>181</v>
      </c>
      <c r="B183" s="2"/>
      <c r="C183" s="173"/>
      <c r="D183" s="3"/>
      <c r="E183" s="3"/>
      <c r="F183" s="3"/>
      <c r="G183" s="17"/>
      <c r="H183" s="6"/>
      <c r="I183" s="17"/>
      <c r="J183" s="6"/>
      <c r="K183" s="17"/>
      <c r="L183" s="4"/>
      <c r="M183" s="125" t="str">
        <f>(IF(L183&gt;0,ROUND(L183/Grunddaten!$B$3,2),""))</f>
        <v/>
      </c>
      <c r="N183" s="174"/>
      <c r="O183" s="6"/>
      <c r="P183" s="6"/>
      <c r="Q183" s="126" t="str">
        <f t="shared" si="10"/>
        <v/>
      </c>
      <c r="R183" s="127" t="str">
        <f t="shared" si="11"/>
        <v/>
      </c>
      <c r="S183" s="127" t="str">
        <f t="shared" si="12"/>
        <v/>
      </c>
      <c r="T183" s="127" t="str">
        <f t="shared" si="13"/>
        <v/>
      </c>
    </row>
    <row r="184" spans="1:20" ht="13.9" customHeight="1" outlineLevel="1">
      <c r="A184" s="124">
        <f t="shared" si="14"/>
        <v>182</v>
      </c>
      <c r="B184" s="2"/>
      <c r="C184" s="173"/>
      <c r="D184" s="3"/>
      <c r="E184" s="3"/>
      <c r="F184" s="3"/>
      <c r="G184" s="17"/>
      <c r="H184" s="6"/>
      <c r="I184" s="17"/>
      <c r="J184" s="6"/>
      <c r="K184" s="17"/>
      <c r="L184" s="4"/>
      <c r="M184" s="125" t="str">
        <f>(IF(L184&gt;0,ROUND(L184/Grunddaten!$B$3,2),""))</f>
        <v/>
      </c>
      <c r="N184" s="174"/>
      <c r="O184" s="6"/>
      <c r="P184" s="6"/>
      <c r="Q184" s="126" t="str">
        <f t="shared" si="10"/>
        <v/>
      </c>
      <c r="R184" s="127" t="str">
        <f t="shared" si="11"/>
        <v/>
      </c>
      <c r="S184" s="127" t="str">
        <f t="shared" si="12"/>
        <v/>
      </c>
      <c r="T184" s="127" t="str">
        <f t="shared" si="13"/>
        <v/>
      </c>
    </row>
    <row r="185" spans="1:20" ht="13.9" customHeight="1" outlineLevel="1">
      <c r="A185" s="124">
        <f t="shared" si="14"/>
        <v>183</v>
      </c>
      <c r="B185" s="2"/>
      <c r="C185" s="173"/>
      <c r="D185" s="3"/>
      <c r="E185" s="3"/>
      <c r="F185" s="3"/>
      <c r="G185" s="17"/>
      <c r="H185" s="6"/>
      <c r="I185" s="17"/>
      <c r="J185" s="6"/>
      <c r="K185" s="17"/>
      <c r="L185" s="4"/>
      <c r="M185" s="125" t="str">
        <f>(IF(L185&gt;0,ROUND(L185/Grunddaten!$B$3,2),""))</f>
        <v/>
      </c>
      <c r="N185" s="174"/>
      <c r="O185" s="6"/>
      <c r="P185" s="6"/>
      <c r="Q185" s="126" t="str">
        <f t="shared" si="10"/>
        <v/>
      </c>
      <c r="R185" s="127" t="str">
        <f t="shared" si="11"/>
        <v/>
      </c>
      <c r="S185" s="127" t="str">
        <f t="shared" si="12"/>
        <v/>
      </c>
      <c r="T185" s="127" t="str">
        <f t="shared" si="13"/>
        <v/>
      </c>
    </row>
    <row r="186" spans="1:20" ht="13.9" customHeight="1" outlineLevel="1">
      <c r="A186" s="124">
        <f t="shared" si="14"/>
        <v>184</v>
      </c>
      <c r="B186" s="2"/>
      <c r="C186" s="173"/>
      <c r="D186" s="3"/>
      <c r="E186" s="3"/>
      <c r="F186" s="3"/>
      <c r="G186" s="17"/>
      <c r="H186" s="6"/>
      <c r="I186" s="17"/>
      <c r="J186" s="6"/>
      <c r="K186" s="17"/>
      <c r="L186" s="4"/>
      <c r="M186" s="125" t="str">
        <f>(IF(L186&gt;0,ROUND(L186/Grunddaten!$B$3,2),""))</f>
        <v/>
      </c>
      <c r="N186" s="174"/>
      <c r="O186" s="6"/>
      <c r="P186" s="6"/>
      <c r="Q186" s="126" t="str">
        <f t="shared" si="10"/>
        <v/>
      </c>
      <c r="R186" s="127" t="str">
        <f t="shared" si="11"/>
        <v/>
      </c>
      <c r="S186" s="127" t="str">
        <f t="shared" si="12"/>
        <v/>
      </c>
      <c r="T186" s="127" t="str">
        <f t="shared" si="13"/>
        <v/>
      </c>
    </row>
    <row r="187" spans="1:20" ht="13.9" customHeight="1" outlineLevel="1">
      <c r="A187" s="124">
        <f t="shared" si="14"/>
        <v>185</v>
      </c>
      <c r="B187" s="2"/>
      <c r="C187" s="173"/>
      <c r="D187" s="3"/>
      <c r="E187" s="3"/>
      <c r="F187" s="3"/>
      <c r="G187" s="17"/>
      <c r="H187" s="6"/>
      <c r="I187" s="17"/>
      <c r="J187" s="6"/>
      <c r="K187" s="17"/>
      <c r="L187" s="4"/>
      <c r="M187" s="125" t="str">
        <f>(IF(L187&gt;0,ROUND(L187/Grunddaten!$B$3,2),""))</f>
        <v/>
      </c>
      <c r="N187" s="174"/>
      <c r="O187" s="6"/>
      <c r="P187" s="6"/>
      <c r="Q187" s="126" t="str">
        <f t="shared" si="10"/>
        <v/>
      </c>
      <c r="R187" s="127" t="str">
        <f t="shared" si="11"/>
        <v/>
      </c>
      <c r="S187" s="127" t="str">
        <f t="shared" si="12"/>
        <v/>
      </c>
      <c r="T187" s="127" t="str">
        <f t="shared" si="13"/>
        <v/>
      </c>
    </row>
    <row r="188" spans="1:20" ht="13.9" customHeight="1" outlineLevel="1">
      <c r="A188" s="124">
        <f t="shared" si="14"/>
        <v>186</v>
      </c>
      <c r="B188" s="2"/>
      <c r="C188" s="173"/>
      <c r="D188" s="3"/>
      <c r="E188" s="3"/>
      <c r="F188" s="3"/>
      <c r="G188" s="17"/>
      <c r="H188" s="6"/>
      <c r="I188" s="17"/>
      <c r="J188" s="6"/>
      <c r="K188" s="17"/>
      <c r="L188" s="4"/>
      <c r="M188" s="125" t="str">
        <f>(IF(L188&gt;0,ROUND(L188/Grunddaten!$B$3,2),""))</f>
        <v/>
      </c>
      <c r="N188" s="174"/>
      <c r="O188" s="6"/>
      <c r="P188" s="6"/>
      <c r="Q188" s="126" t="str">
        <f t="shared" si="10"/>
        <v/>
      </c>
      <c r="R188" s="127" t="str">
        <f t="shared" si="11"/>
        <v/>
      </c>
      <c r="S188" s="127" t="str">
        <f t="shared" si="12"/>
        <v/>
      </c>
      <c r="T188" s="127" t="str">
        <f t="shared" si="13"/>
        <v/>
      </c>
    </row>
    <row r="189" spans="1:20" ht="13.9" customHeight="1" outlineLevel="1">
      <c r="A189" s="124">
        <f t="shared" si="14"/>
        <v>187</v>
      </c>
      <c r="B189" s="2"/>
      <c r="C189" s="173"/>
      <c r="D189" s="3"/>
      <c r="E189" s="3"/>
      <c r="F189" s="3"/>
      <c r="G189" s="17"/>
      <c r="H189" s="6"/>
      <c r="I189" s="17"/>
      <c r="J189" s="6"/>
      <c r="K189" s="17"/>
      <c r="L189" s="4"/>
      <c r="M189" s="125" t="str">
        <f>(IF(L189&gt;0,ROUND(L189/Grunddaten!$B$3,2),""))</f>
        <v/>
      </c>
      <c r="N189" s="174"/>
      <c r="O189" s="6"/>
      <c r="P189" s="6"/>
      <c r="Q189" s="126" t="str">
        <f t="shared" si="10"/>
        <v/>
      </c>
      <c r="R189" s="127" t="str">
        <f t="shared" si="11"/>
        <v/>
      </c>
      <c r="S189" s="127" t="str">
        <f t="shared" si="12"/>
        <v/>
      </c>
      <c r="T189" s="127" t="str">
        <f t="shared" si="13"/>
        <v/>
      </c>
    </row>
    <row r="190" spans="1:20" ht="13.9" customHeight="1" outlineLevel="1">
      <c r="A190" s="124">
        <f t="shared" si="14"/>
        <v>188</v>
      </c>
      <c r="B190" s="2"/>
      <c r="C190" s="173"/>
      <c r="D190" s="3"/>
      <c r="E190" s="3"/>
      <c r="F190" s="3"/>
      <c r="G190" s="17"/>
      <c r="H190" s="6"/>
      <c r="I190" s="17"/>
      <c r="J190" s="6"/>
      <c r="K190" s="17"/>
      <c r="L190" s="4"/>
      <c r="M190" s="125" t="str">
        <f>(IF(L190&gt;0,ROUND(L190/Grunddaten!$B$3,2),""))</f>
        <v/>
      </c>
      <c r="N190" s="174"/>
      <c r="O190" s="6"/>
      <c r="P190" s="6"/>
      <c r="Q190" s="126" t="str">
        <f t="shared" si="10"/>
        <v/>
      </c>
      <c r="R190" s="127" t="str">
        <f t="shared" si="11"/>
        <v/>
      </c>
      <c r="S190" s="127" t="str">
        <f t="shared" si="12"/>
        <v/>
      </c>
      <c r="T190" s="127" t="str">
        <f t="shared" si="13"/>
        <v/>
      </c>
    </row>
    <row r="191" spans="1:20" ht="13.9" customHeight="1" outlineLevel="1">
      <c r="A191" s="124">
        <f t="shared" si="14"/>
        <v>189</v>
      </c>
      <c r="B191" s="2"/>
      <c r="C191" s="173"/>
      <c r="D191" s="3"/>
      <c r="E191" s="3"/>
      <c r="F191" s="3"/>
      <c r="G191" s="17"/>
      <c r="H191" s="6"/>
      <c r="I191" s="17"/>
      <c r="J191" s="6"/>
      <c r="K191" s="17"/>
      <c r="L191" s="4"/>
      <c r="M191" s="125" t="str">
        <f>(IF(L191&gt;0,ROUND(L191/Grunddaten!$B$3,2),""))</f>
        <v/>
      </c>
      <c r="N191" s="174"/>
      <c r="O191" s="6"/>
      <c r="P191" s="6"/>
      <c r="Q191" s="126" t="str">
        <f t="shared" si="10"/>
        <v/>
      </c>
      <c r="R191" s="127" t="str">
        <f t="shared" si="11"/>
        <v/>
      </c>
      <c r="S191" s="127" t="str">
        <f t="shared" si="12"/>
        <v/>
      </c>
      <c r="T191" s="127" t="str">
        <f t="shared" si="13"/>
        <v/>
      </c>
    </row>
    <row r="192" spans="1:20" ht="13.9" customHeight="1" outlineLevel="1">
      <c r="A192" s="124">
        <f t="shared" si="14"/>
        <v>190</v>
      </c>
      <c r="B192" s="2"/>
      <c r="C192" s="173"/>
      <c r="D192" s="3"/>
      <c r="E192" s="3"/>
      <c r="F192" s="3"/>
      <c r="G192" s="17"/>
      <c r="H192" s="6"/>
      <c r="I192" s="17"/>
      <c r="J192" s="6"/>
      <c r="K192" s="17"/>
      <c r="L192" s="4"/>
      <c r="M192" s="125" t="str">
        <f>(IF(L192&gt;0,ROUND(L192/Grunddaten!$B$3,2),""))</f>
        <v/>
      </c>
      <c r="N192" s="174"/>
      <c r="O192" s="6"/>
      <c r="P192" s="6"/>
      <c r="Q192" s="126" t="str">
        <f t="shared" si="10"/>
        <v/>
      </c>
      <c r="R192" s="127" t="str">
        <f t="shared" si="11"/>
        <v/>
      </c>
      <c r="S192" s="127" t="str">
        <f t="shared" si="12"/>
        <v/>
      </c>
      <c r="T192" s="127" t="str">
        <f t="shared" si="13"/>
        <v/>
      </c>
    </row>
    <row r="193" spans="1:20" ht="13.9" customHeight="1" outlineLevel="1">
      <c r="A193" s="124">
        <f t="shared" si="14"/>
        <v>191</v>
      </c>
      <c r="B193" s="2"/>
      <c r="C193" s="173"/>
      <c r="D193" s="3"/>
      <c r="E193" s="3"/>
      <c r="F193" s="3"/>
      <c r="G193" s="17"/>
      <c r="H193" s="6"/>
      <c r="I193" s="17"/>
      <c r="J193" s="6"/>
      <c r="K193" s="17"/>
      <c r="L193" s="4"/>
      <c r="M193" s="125" t="str">
        <f>(IF(L193&gt;0,ROUND(L193/Grunddaten!$B$3,2),""))</f>
        <v/>
      </c>
      <c r="N193" s="174"/>
      <c r="O193" s="6"/>
      <c r="P193" s="6"/>
      <c r="Q193" s="126" t="str">
        <f t="shared" si="10"/>
        <v/>
      </c>
      <c r="R193" s="127" t="str">
        <f t="shared" si="11"/>
        <v/>
      </c>
      <c r="S193" s="127" t="str">
        <f t="shared" si="12"/>
        <v/>
      </c>
      <c r="T193" s="127" t="str">
        <f t="shared" si="13"/>
        <v/>
      </c>
    </row>
    <row r="194" spans="1:20" ht="13.9" customHeight="1" outlineLevel="1">
      <c r="A194" s="124">
        <f t="shared" si="14"/>
        <v>192</v>
      </c>
      <c r="B194" s="2"/>
      <c r="C194" s="173"/>
      <c r="D194" s="3"/>
      <c r="E194" s="3"/>
      <c r="F194" s="3"/>
      <c r="G194" s="17"/>
      <c r="H194" s="6"/>
      <c r="I194" s="17"/>
      <c r="J194" s="6"/>
      <c r="K194" s="17"/>
      <c r="L194" s="4"/>
      <c r="M194" s="125" t="str">
        <f>(IF(L194&gt;0,ROUND(L194/Grunddaten!$B$3,2),""))</f>
        <v/>
      </c>
      <c r="N194" s="174"/>
      <c r="O194" s="6"/>
      <c r="P194" s="6"/>
      <c r="Q194" s="126" t="str">
        <f t="shared" si="10"/>
        <v/>
      </c>
      <c r="R194" s="127" t="str">
        <f t="shared" si="11"/>
        <v/>
      </c>
      <c r="S194" s="127" t="str">
        <f t="shared" si="12"/>
        <v/>
      </c>
      <c r="T194" s="127" t="str">
        <f t="shared" si="13"/>
        <v/>
      </c>
    </row>
    <row r="195" spans="1:20" ht="13.9" customHeight="1" outlineLevel="1">
      <c r="A195" s="124">
        <f t="shared" si="14"/>
        <v>193</v>
      </c>
      <c r="B195" s="2"/>
      <c r="C195" s="173"/>
      <c r="D195" s="3"/>
      <c r="E195" s="3"/>
      <c r="F195" s="3"/>
      <c r="G195" s="17"/>
      <c r="H195" s="6"/>
      <c r="I195" s="17"/>
      <c r="J195" s="6"/>
      <c r="K195" s="17"/>
      <c r="L195" s="4"/>
      <c r="M195" s="125" t="str">
        <f>(IF(L195&gt;0,ROUND(L195/Grunddaten!$B$3,2),""))</f>
        <v/>
      </c>
      <c r="N195" s="174"/>
      <c r="O195" s="6"/>
      <c r="P195" s="6"/>
      <c r="Q195" s="126" t="str">
        <f t="shared" si="10"/>
        <v/>
      </c>
      <c r="R195" s="127" t="str">
        <f t="shared" si="11"/>
        <v/>
      </c>
      <c r="S195" s="127" t="str">
        <f t="shared" si="12"/>
        <v/>
      </c>
      <c r="T195" s="127" t="str">
        <f t="shared" si="13"/>
        <v/>
      </c>
    </row>
    <row r="196" spans="1:20" ht="13.9" customHeight="1" outlineLevel="1">
      <c r="A196" s="124">
        <f t="shared" si="14"/>
        <v>194</v>
      </c>
      <c r="B196" s="2"/>
      <c r="C196" s="173"/>
      <c r="D196" s="3"/>
      <c r="E196" s="3"/>
      <c r="F196" s="3"/>
      <c r="G196" s="17"/>
      <c r="H196" s="6"/>
      <c r="I196" s="17"/>
      <c r="J196" s="6"/>
      <c r="K196" s="17"/>
      <c r="L196" s="4"/>
      <c r="M196" s="125" t="str">
        <f>(IF(L196&gt;0,ROUND(L196/Grunddaten!$B$3,2),""))</f>
        <v/>
      </c>
      <c r="N196" s="174"/>
      <c r="O196" s="6"/>
      <c r="P196" s="6"/>
      <c r="Q196" s="126" t="str">
        <f t="shared" si="10"/>
        <v/>
      </c>
      <c r="R196" s="127" t="str">
        <f t="shared" si="11"/>
        <v/>
      </c>
      <c r="S196" s="127" t="str">
        <f t="shared" si="12"/>
        <v/>
      </c>
      <c r="T196" s="127" t="str">
        <f t="shared" si="13"/>
        <v/>
      </c>
    </row>
    <row r="197" spans="1:20" ht="13.9" customHeight="1" outlineLevel="1">
      <c r="A197" s="124">
        <f t="shared" si="14"/>
        <v>195</v>
      </c>
      <c r="B197" s="2"/>
      <c r="C197" s="173"/>
      <c r="D197" s="3"/>
      <c r="E197" s="3"/>
      <c r="F197" s="3"/>
      <c r="G197" s="17"/>
      <c r="H197" s="6"/>
      <c r="I197" s="17"/>
      <c r="J197" s="6"/>
      <c r="K197" s="17"/>
      <c r="L197" s="4"/>
      <c r="M197" s="125" t="str">
        <f>(IF(L197&gt;0,ROUND(L197/Grunddaten!$B$3,2),""))</f>
        <v/>
      </c>
      <c r="N197" s="174"/>
      <c r="O197" s="6"/>
      <c r="P197" s="6"/>
      <c r="Q197" s="126" t="str">
        <f t="shared" si="10"/>
        <v/>
      </c>
      <c r="R197" s="127" t="str">
        <f t="shared" si="11"/>
        <v/>
      </c>
      <c r="S197" s="127" t="str">
        <f t="shared" si="12"/>
        <v/>
      </c>
      <c r="T197" s="127" t="str">
        <f t="shared" si="13"/>
        <v/>
      </c>
    </row>
    <row r="198" spans="1:20" ht="13.9" customHeight="1" outlineLevel="1">
      <c r="A198" s="124">
        <f t="shared" si="14"/>
        <v>196</v>
      </c>
      <c r="B198" s="2"/>
      <c r="C198" s="173"/>
      <c r="D198" s="3"/>
      <c r="E198" s="3"/>
      <c r="F198" s="3"/>
      <c r="G198" s="17"/>
      <c r="H198" s="6"/>
      <c r="I198" s="17"/>
      <c r="J198" s="6"/>
      <c r="K198" s="17"/>
      <c r="L198" s="4"/>
      <c r="M198" s="125" t="str">
        <f>(IF(L198&gt;0,ROUND(L198/Grunddaten!$B$3,2),""))</f>
        <v/>
      </c>
      <c r="N198" s="174"/>
      <c r="O198" s="6"/>
      <c r="P198" s="6"/>
      <c r="Q198" s="126" t="str">
        <f t="shared" si="10"/>
        <v/>
      </c>
      <c r="R198" s="127" t="str">
        <f t="shared" si="11"/>
        <v/>
      </c>
      <c r="S198" s="127" t="str">
        <f t="shared" si="12"/>
        <v/>
      </c>
      <c r="T198" s="127" t="str">
        <f t="shared" si="13"/>
        <v/>
      </c>
    </row>
    <row r="199" spans="1:20" ht="13.9" customHeight="1" outlineLevel="1">
      <c r="A199" s="124">
        <f t="shared" si="14"/>
        <v>197</v>
      </c>
      <c r="B199" s="2"/>
      <c r="C199" s="173"/>
      <c r="D199" s="3"/>
      <c r="E199" s="3"/>
      <c r="F199" s="3"/>
      <c r="G199" s="17"/>
      <c r="H199" s="6"/>
      <c r="I199" s="17"/>
      <c r="J199" s="6"/>
      <c r="K199" s="17"/>
      <c r="L199" s="4"/>
      <c r="M199" s="125" t="str">
        <f>(IF(L199&gt;0,ROUND(L199/Grunddaten!$B$3,2),""))</f>
        <v/>
      </c>
      <c r="N199" s="174"/>
      <c r="O199" s="6"/>
      <c r="P199" s="6"/>
      <c r="Q199" s="126" t="str">
        <f t="shared" si="10"/>
        <v/>
      </c>
      <c r="R199" s="127" t="str">
        <f t="shared" si="11"/>
        <v/>
      </c>
      <c r="S199" s="127" t="str">
        <f t="shared" si="12"/>
        <v/>
      </c>
      <c r="T199" s="127" t="str">
        <f t="shared" si="13"/>
        <v/>
      </c>
    </row>
    <row r="200" spans="1:20" ht="13.9" customHeight="1" outlineLevel="1">
      <c r="A200" s="124">
        <f t="shared" si="14"/>
        <v>198</v>
      </c>
      <c r="B200" s="2"/>
      <c r="C200" s="173"/>
      <c r="D200" s="3"/>
      <c r="E200" s="3"/>
      <c r="F200" s="3"/>
      <c r="G200" s="17"/>
      <c r="H200" s="6"/>
      <c r="I200" s="17"/>
      <c r="J200" s="6"/>
      <c r="K200" s="17"/>
      <c r="L200" s="4"/>
      <c r="M200" s="125" t="str">
        <f>(IF(L200&gt;0,ROUND(L200/Grunddaten!$B$3,2),""))</f>
        <v/>
      </c>
      <c r="N200" s="174"/>
      <c r="O200" s="6"/>
      <c r="P200" s="6"/>
      <c r="Q200" s="126" t="str">
        <f t="shared" ref="Q200:Q263" si="15">IF(M200="","",IF(M200-O200-P200&lt;0,"Fehler",M200-O200-P200))</f>
        <v/>
      </c>
      <c r="R200" s="127" t="str">
        <f t="shared" ref="R200:R263" si="16">IF(M200="","",IF(Q200="Fehler","Fehler",K200*O200/M200))</f>
        <v/>
      </c>
      <c r="S200" s="127" t="str">
        <f t="shared" ref="S200:S263" si="17">IF(M200="","",IF(Q200="fehler","Fehler",K200*P200/M200))</f>
        <v/>
      </c>
      <c r="T200" s="127" t="str">
        <f t="shared" ref="T200:T263" si="18">IF(M200="","", IF(Q200="Fehler","Fehler",K200-R200-S200))</f>
        <v/>
      </c>
    </row>
    <row r="201" spans="1:20" ht="13.9" customHeight="1" outlineLevel="1">
      <c r="A201" s="124">
        <f t="shared" si="14"/>
        <v>199</v>
      </c>
      <c r="B201" s="2"/>
      <c r="C201" s="173"/>
      <c r="D201" s="3"/>
      <c r="E201" s="3"/>
      <c r="F201" s="3"/>
      <c r="G201" s="17"/>
      <c r="H201" s="6"/>
      <c r="I201" s="17"/>
      <c r="J201" s="6"/>
      <c r="K201" s="17"/>
      <c r="L201" s="4"/>
      <c r="M201" s="125" t="str">
        <f>(IF(L201&gt;0,ROUND(L201/Grunddaten!$B$3,2),""))</f>
        <v/>
      </c>
      <c r="N201" s="174"/>
      <c r="O201" s="6"/>
      <c r="P201" s="6"/>
      <c r="Q201" s="126" t="str">
        <f t="shared" si="15"/>
        <v/>
      </c>
      <c r="R201" s="127" t="str">
        <f t="shared" si="16"/>
        <v/>
      </c>
      <c r="S201" s="127" t="str">
        <f t="shared" si="17"/>
        <v/>
      </c>
      <c r="T201" s="127" t="str">
        <f t="shared" si="18"/>
        <v/>
      </c>
    </row>
    <row r="202" spans="1:20" ht="13.9" customHeight="1" outlineLevel="1">
      <c r="A202" s="124">
        <f t="shared" si="14"/>
        <v>200</v>
      </c>
      <c r="B202" s="2"/>
      <c r="C202" s="173"/>
      <c r="D202" s="3"/>
      <c r="E202" s="3"/>
      <c r="F202" s="3"/>
      <c r="G202" s="17"/>
      <c r="H202" s="6"/>
      <c r="I202" s="17"/>
      <c r="J202" s="6"/>
      <c r="K202" s="17"/>
      <c r="L202" s="4"/>
      <c r="M202" s="125" t="str">
        <f>(IF(L202&gt;0,ROUND(L202/Grunddaten!$B$3,2),""))</f>
        <v/>
      </c>
      <c r="N202" s="174"/>
      <c r="O202" s="6"/>
      <c r="P202" s="6"/>
      <c r="Q202" s="126" t="str">
        <f t="shared" si="15"/>
        <v/>
      </c>
      <c r="R202" s="127" t="str">
        <f t="shared" si="16"/>
        <v/>
      </c>
      <c r="S202" s="127" t="str">
        <f t="shared" si="17"/>
        <v/>
      </c>
      <c r="T202" s="127" t="str">
        <f t="shared" si="18"/>
        <v/>
      </c>
    </row>
    <row r="203" spans="1:20" ht="13.9" customHeight="1" outlineLevel="1">
      <c r="A203" s="124">
        <f t="shared" si="14"/>
        <v>201</v>
      </c>
      <c r="B203" s="2"/>
      <c r="C203" s="173"/>
      <c r="D203" s="3"/>
      <c r="E203" s="3"/>
      <c r="F203" s="3"/>
      <c r="G203" s="17"/>
      <c r="H203" s="6"/>
      <c r="I203" s="17"/>
      <c r="J203" s="6"/>
      <c r="K203" s="17"/>
      <c r="L203" s="4"/>
      <c r="M203" s="125" t="str">
        <f>(IF(L203&gt;0,ROUND(L203/Grunddaten!$B$3,2),""))</f>
        <v/>
      </c>
      <c r="N203" s="174"/>
      <c r="O203" s="6"/>
      <c r="P203" s="6"/>
      <c r="Q203" s="126" t="str">
        <f t="shared" si="15"/>
        <v/>
      </c>
      <c r="R203" s="127" t="str">
        <f t="shared" si="16"/>
        <v/>
      </c>
      <c r="S203" s="127" t="str">
        <f t="shared" si="17"/>
        <v/>
      </c>
      <c r="T203" s="127" t="str">
        <f t="shared" si="18"/>
        <v/>
      </c>
    </row>
    <row r="204" spans="1:20" ht="13.9" customHeight="1" outlineLevel="1">
      <c r="A204" s="124">
        <f t="shared" si="14"/>
        <v>202</v>
      </c>
      <c r="B204" s="2"/>
      <c r="C204" s="173"/>
      <c r="D204" s="3"/>
      <c r="E204" s="3"/>
      <c r="F204" s="3"/>
      <c r="G204" s="17"/>
      <c r="H204" s="6"/>
      <c r="I204" s="17"/>
      <c r="J204" s="6"/>
      <c r="K204" s="17"/>
      <c r="L204" s="4"/>
      <c r="M204" s="125" t="str">
        <f>(IF(L204&gt;0,ROUND(L204/Grunddaten!$B$3,2),""))</f>
        <v/>
      </c>
      <c r="N204" s="174"/>
      <c r="O204" s="6"/>
      <c r="P204" s="6"/>
      <c r="Q204" s="126" t="str">
        <f t="shared" si="15"/>
        <v/>
      </c>
      <c r="R204" s="127" t="str">
        <f t="shared" si="16"/>
        <v/>
      </c>
      <c r="S204" s="127" t="str">
        <f t="shared" si="17"/>
        <v/>
      </c>
      <c r="T204" s="127" t="str">
        <f t="shared" si="18"/>
        <v/>
      </c>
    </row>
    <row r="205" spans="1:20" ht="13.9" customHeight="1" outlineLevel="1">
      <c r="A205" s="124">
        <f t="shared" si="14"/>
        <v>203</v>
      </c>
      <c r="B205" s="2"/>
      <c r="C205" s="173"/>
      <c r="D205" s="3"/>
      <c r="E205" s="3"/>
      <c r="F205" s="3"/>
      <c r="G205" s="17"/>
      <c r="H205" s="6"/>
      <c r="I205" s="17"/>
      <c r="J205" s="6"/>
      <c r="K205" s="17"/>
      <c r="L205" s="4"/>
      <c r="M205" s="125" t="str">
        <f>(IF(L205&gt;0,ROUND(L205/Grunddaten!$B$3,2),""))</f>
        <v/>
      </c>
      <c r="N205" s="174"/>
      <c r="O205" s="6"/>
      <c r="P205" s="6"/>
      <c r="Q205" s="126" t="str">
        <f t="shared" si="15"/>
        <v/>
      </c>
      <c r="R205" s="127" t="str">
        <f t="shared" si="16"/>
        <v/>
      </c>
      <c r="S205" s="127" t="str">
        <f t="shared" si="17"/>
        <v/>
      </c>
      <c r="T205" s="127" t="str">
        <f t="shared" si="18"/>
        <v/>
      </c>
    </row>
    <row r="206" spans="1:20" ht="13.9" customHeight="1" outlineLevel="1">
      <c r="A206" s="124">
        <f t="shared" si="14"/>
        <v>204</v>
      </c>
      <c r="B206" s="2"/>
      <c r="C206" s="173"/>
      <c r="D206" s="3"/>
      <c r="E206" s="3"/>
      <c r="F206" s="3"/>
      <c r="G206" s="17"/>
      <c r="H206" s="6"/>
      <c r="I206" s="17"/>
      <c r="J206" s="6"/>
      <c r="K206" s="17"/>
      <c r="L206" s="4"/>
      <c r="M206" s="125" t="str">
        <f>(IF(L206&gt;0,ROUND(L206/Grunddaten!$B$3,2),""))</f>
        <v/>
      </c>
      <c r="N206" s="174"/>
      <c r="O206" s="6"/>
      <c r="P206" s="6"/>
      <c r="Q206" s="126" t="str">
        <f t="shared" si="15"/>
        <v/>
      </c>
      <c r="R206" s="127" t="str">
        <f t="shared" si="16"/>
        <v/>
      </c>
      <c r="S206" s="127" t="str">
        <f t="shared" si="17"/>
        <v/>
      </c>
      <c r="T206" s="127" t="str">
        <f t="shared" si="18"/>
        <v/>
      </c>
    </row>
    <row r="207" spans="1:20" ht="13.9" customHeight="1" outlineLevel="1">
      <c r="A207" s="124">
        <f t="shared" si="14"/>
        <v>205</v>
      </c>
      <c r="B207" s="2"/>
      <c r="C207" s="173"/>
      <c r="D207" s="3"/>
      <c r="E207" s="3"/>
      <c r="F207" s="3"/>
      <c r="G207" s="17"/>
      <c r="H207" s="6"/>
      <c r="I207" s="17"/>
      <c r="J207" s="6"/>
      <c r="K207" s="17"/>
      <c r="L207" s="4"/>
      <c r="M207" s="125" t="str">
        <f>(IF(L207&gt;0,ROUND(L207/Grunddaten!$B$3,2),""))</f>
        <v/>
      </c>
      <c r="N207" s="174"/>
      <c r="O207" s="6"/>
      <c r="P207" s="6"/>
      <c r="Q207" s="126" t="str">
        <f t="shared" si="15"/>
        <v/>
      </c>
      <c r="R207" s="127" t="str">
        <f t="shared" si="16"/>
        <v/>
      </c>
      <c r="S207" s="127" t="str">
        <f t="shared" si="17"/>
        <v/>
      </c>
      <c r="T207" s="127" t="str">
        <f t="shared" si="18"/>
        <v/>
      </c>
    </row>
    <row r="208" spans="1:20" ht="13.9" customHeight="1" outlineLevel="1">
      <c r="A208" s="124">
        <f t="shared" si="14"/>
        <v>206</v>
      </c>
      <c r="B208" s="2"/>
      <c r="C208" s="173"/>
      <c r="D208" s="3"/>
      <c r="E208" s="3"/>
      <c r="F208" s="3"/>
      <c r="G208" s="17"/>
      <c r="H208" s="6"/>
      <c r="I208" s="17"/>
      <c r="J208" s="6"/>
      <c r="K208" s="17"/>
      <c r="L208" s="4"/>
      <c r="M208" s="125" t="str">
        <f>(IF(L208&gt;0,ROUND(L208/Grunddaten!$B$3,2),""))</f>
        <v/>
      </c>
      <c r="N208" s="174"/>
      <c r="O208" s="6"/>
      <c r="P208" s="6"/>
      <c r="Q208" s="126" t="str">
        <f t="shared" si="15"/>
        <v/>
      </c>
      <c r="R208" s="127" t="str">
        <f t="shared" si="16"/>
        <v/>
      </c>
      <c r="S208" s="127" t="str">
        <f t="shared" si="17"/>
        <v/>
      </c>
      <c r="T208" s="127" t="str">
        <f t="shared" si="18"/>
        <v/>
      </c>
    </row>
    <row r="209" spans="1:20" ht="13.9" customHeight="1" outlineLevel="1">
      <c r="A209" s="124">
        <f t="shared" si="14"/>
        <v>207</v>
      </c>
      <c r="B209" s="2"/>
      <c r="C209" s="173"/>
      <c r="D209" s="3"/>
      <c r="E209" s="3"/>
      <c r="F209" s="3"/>
      <c r="G209" s="17"/>
      <c r="H209" s="6"/>
      <c r="I209" s="17"/>
      <c r="J209" s="6"/>
      <c r="K209" s="17"/>
      <c r="L209" s="4"/>
      <c r="M209" s="125" t="str">
        <f>(IF(L209&gt;0,ROUND(L209/Grunddaten!$B$3,2),""))</f>
        <v/>
      </c>
      <c r="N209" s="174"/>
      <c r="O209" s="6"/>
      <c r="P209" s="6"/>
      <c r="Q209" s="126" t="str">
        <f t="shared" si="15"/>
        <v/>
      </c>
      <c r="R209" s="127" t="str">
        <f t="shared" si="16"/>
        <v/>
      </c>
      <c r="S209" s="127" t="str">
        <f t="shared" si="17"/>
        <v/>
      </c>
      <c r="T209" s="127" t="str">
        <f t="shared" si="18"/>
        <v/>
      </c>
    </row>
    <row r="210" spans="1:20" ht="13.9" customHeight="1" outlineLevel="1">
      <c r="A210" s="124">
        <f t="shared" si="14"/>
        <v>208</v>
      </c>
      <c r="B210" s="2"/>
      <c r="C210" s="173"/>
      <c r="D210" s="3"/>
      <c r="E210" s="3"/>
      <c r="F210" s="3"/>
      <c r="G210" s="17"/>
      <c r="H210" s="6"/>
      <c r="I210" s="17"/>
      <c r="J210" s="6"/>
      <c r="K210" s="17"/>
      <c r="L210" s="4"/>
      <c r="M210" s="125" t="str">
        <f>(IF(L210&gt;0,ROUND(L210/Grunddaten!$B$3,2),""))</f>
        <v/>
      </c>
      <c r="N210" s="174"/>
      <c r="O210" s="6"/>
      <c r="P210" s="6"/>
      <c r="Q210" s="126" t="str">
        <f t="shared" si="15"/>
        <v/>
      </c>
      <c r="R210" s="127" t="str">
        <f t="shared" si="16"/>
        <v/>
      </c>
      <c r="S210" s="127" t="str">
        <f t="shared" si="17"/>
        <v/>
      </c>
      <c r="T210" s="127" t="str">
        <f t="shared" si="18"/>
        <v/>
      </c>
    </row>
    <row r="211" spans="1:20" ht="13.9" customHeight="1" outlineLevel="1">
      <c r="A211" s="124">
        <f t="shared" si="14"/>
        <v>209</v>
      </c>
      <c r="B211" s="2"/>
      <c r="C211" s="173"/>
      <c r="D211" s="3"/>
      <c r="E211" s="3"/>
      <c r="F211" s="3"/>
      <c r="G211" s="17"/>
      <c r="H211" s="6"/>
      <c r="I211" s="17"/>
      <c r="J211" s="6"/>
      <c r="K211" s="17"/>
      <c r="L211" s="4"/>
      <c r="M211" s="125" t="str">
        <f>(IF(L211&gt;0,ROUND(L211/Grunddaten!$B$3,2),""))</f>
        <v/>
      </c>
      <c r="N211" s="174"/>
      <c r="O211" s="6"/>
      <c r="P211" s="6"/>
      <c r="Q211" s="126" t="str">
        <f t="shared" si="15"/>
        <v/>
      </c>
      <c r="R211" s="127" t="str">
        <f t="shared" si="16"/>
        <v/>
      </c>
      <c r="S211" s="127" t="str">
        <f t="shared" si="17"/>
        <v/>
      </c>
      <c r="T211" s="127" t="str">
        <f t="shared" si="18"/>
        <v/>
      </c>
    </row>
    <row r="212" spans="1:20" ht="13.9" customHeight="1" outlineLevel="1">
      <c r="A212" s="124">
        <f t="shared" si="14"/>
        <v>210</v>
      </c>
      <c r="B212" s="2"/>
      <c r="C212" s="173"/>
      <c r="D212" s="3"/>
      <c r="E212" s="3"/>
      <c r="F212" s="3"/>
      <c r="G212" s="17"/>
      <c r="H212" s="6"/>
      <c r="I212" s="17"/>
      <c r="J212" s="6"/>
      <c r="K212" s="17"/>
      <c r="L212" s="4"/>
      <c r="M212" s="125" t="str">
        <f>(IF(L212&gt;0,ROUND(L212/Grunddaten!$B$3,2),""))</f>
        <v/>
      </c>
      <c r="N212" s="174"/>
      <c r="O212" s="6"/>
      <c r="P212" s="6"/>
      <c r="Q212" s="126" t="str">
        <f t="shared" si="15"/>
        <v/>
      </c>
      <c r="R212" s="127" t="str">
        <f t="shared" si="16"/>
        <v/>
      </c>
      <c r="S212" s="127" t="str">
        <f t="shared" si="17"/>
        <v/>
      </c>
      <c r="T212" s="127" t="str">
        <f t="shared" si="18"/>
        <v/>
      </c>
    </row>
    <row r="213" spans="1:20" ht="13.9" customHeight="1" outlineLevel="1">
      <c r="A213" s="124">
        <f t="shared" si="14"/>
        <v>211</v>
      </c>
      <c r="B213" s="2"/>
      <c r="C213" s="173"/>
      <c r="D213" s="3"/>
      <c r="E213" s="3"/>
      <c r="F213" s="3"/>
      <c r="G213" s="17"/>
      <c r="H213" s="6"/>
      <c r="I213" s="17"/>
      <c r="J213" s="6"/>
      <c r="K213" s="17"/>
      <c r="L213" s="4"/>
      <c r="M213" s="125" t="str">
        <f>(IF(L213&gt;0,ROUND(L213/Grunddaten!$B$3,2),""))</f>
        <v/>
      </c>
      <c r="N213" s="174"/>
      <c r="O213" s="6"/>
      <c r="P213" s="6"/>
      <c r="Q213" s="126" t="str">
        <f t="shared" si="15"/>
        <v/>
      </c>
      <c r="R213" s="127" t="str">
        <f t="shared" si="16"/>
        <v/>
      </c>
      <c r="S213" s="127" t="str">
        <f t="shared" si="17"/>
        <v/>
      </c>
      <c r="T213" s="127" t="str">
        <f t="shared" si="18"/>
        <v/>
      </c>
    </row>
    <row r="214" spans="1:20" ht="13.9" customHeight="1" outlineLevel="1">
      <c r="A214" s="124">
        <f t="shared" si="14"/>
        <v>212</v>
      </c>
      <c r="B214" s="2"/>
      <c r="C214" s="173"/>
      <c r="D214" s="3"/>
      <c r="E214" s="3"/>
      <c r="F214" s="3"/>
      <c r="G214" s="17"/>
      <c r="H214" s="6"/>
      <c r="I214" s="17"/>
      <c r="J214" s="6"/>
      <c r="K214" s="17"/>
      <c r="L214" s="4"/>
      <c r="M214" s="125" t="str">
        <f>(IF(L214&gt;0,ROUND(L214/Grunddaten!$B$3,2),""))</f>
        <v/>
      </c>
      <c r="N214" s="174"/>
      <c r="O214" s="6"/>
      <c r="P214" s="6"/>
      <c r="Q214" s="126" t="str">
        <f t="shared" si="15"/>
        <v/>
      </c>
      <c r="R214" s="127" t="str">
        <f t="shared" si="16"/>
        <v/>
      </c>
      <c r="S214" s="127" t="str">
        <f t="shared" si="17"/>
        <v/>
      </c>
      <c r="T214" s="127" t="str">
        <f t="shared" si="18"/>
        <v/>
      </c>
    </row>
    <row r="215" spans="1:20" ht="13.9" customHeight="1" outlineLevel="1">
      <c r="A215" s="124">
        <f t="shared" si="14"/>
        <v>213</v>
      </c>
      <c r="B215" s="2"/>
      <c r="C215" s="173"/>
      <c r="D215" s="3"/>
      <c r="E215" s="3"/>
      <c r="F215" s="3"/>
      <c r="G215" s="17"/>
      <c r="H215" s="6"/>
      <c r="I215" s="17"/>
      <c r="J215" s="6"/>
      <c r="K215" s="17"/>
      <c r="L215" s="4"/>
      <c r="M215" s="125" t="str">
        <f>(IF(L215&gt;0,ROUND(L215/Grunddaten!$B$3,2),""))</f>
        <v/>
      </c>
      <c r="N215" s="174"/>
      <c r="O215" s="6"/>
      <c r="P215" s="6"/>
      <c r="Q215" s="126" t="str">
        <f t="shared" si="15"/>
        <v/>
      </c>
      <c r="R215" s="127" t="str">
        <f t="shared" si="16"/>
        <v/>
      </c>
      <c r="S215" s="127" t="str">
        <f t="shared" si="17"/>
        <v/>
      </c>
      <c r="T215" s="127" t="str">
        <f t="shared" si="18"/>
        <v/>
      </c>
    </row>
    <row r="216" spans="1:20" ht="13.9" customHeight="1" outlineLevel="1">
      <c r="A216" s="124">
        <f t="shared" si="14"/>
        <v>214</v>
      </c>
      <c r="B216" s="2"/>
      <c r="C216" s="173"/>
      <c r="D216" s="3"/>
      <c r="E216" s="3"/>
      <c r="F216" s="3"/>
      <c r="G216" s="17"/>
      <c r="H216" s="6"/>
      <c r="I216" s="17"/>
      <c r="J216" s="6"/>
      <c r="K216" s="17"/>
      <c r="L216" s="4"/>
      <c r="M216" s="125" t="str">
        <f>(IF(L216&gt;0,ROUND(L216/Grunddaten!$B$3,2),""))</f>
        <v/>
      </c>
      <c r="N216" s="174"/>
      <c r="O216" s="6"/>
      <c r="P216" s="6"/>
      <c r="Q216" s="126" t="str">
        <f t="shared" si="15"/>
        <v/>
      </c>
      <c r="R216" s="127" t="str">
        <f t="shared" si="16"/>
        <v/>
      </c>
      <c r="S216" s="127" t="str">
        <f t="shared" si="17"/>
        <v/>
      </c>
      <c r="T216" s="127" t="str">
        <f t="shared" si="18"/>
        <v/>
      </c>
    </row>
    <row r="217" spans="1:20" ht="13.9" customHeight="1" outlineLevel="1">
      <c r="A217" s="124">
        <f t="shared" si="14"/>
        <v>215</v>
      </c>
      <c r="B217" s="2"/>
      <c r="C217" s="173"/>
      <c r="D217" s="3"/>
      <c r="E217" s="3"/>
      <c r="F217" s="3"/>
      <c r="G217" s="17"/>
      <c r="H217" s="6"/>
      <c r="I217" s="17"/>
      <c r="J217" s="6"/>
      <c r="K217" s="17"/>
      <c r="L217" s="4"/>
      <c r="M217" s="125" t="str">
        <f>(IF(L217&gt;0,ROUND(L217/Grunddaten!$B$3,2),""))</f>
        <v/>
      </c>
      <c r="N217" s="174"/>
      <c r="O217" s="6"/>
      <c r="P217" s="6"/>
      <c r="Q217" s="126" t="str">
        <f t="shared" si="15"/>
        <v/>
      </c>
      <c r="R217" s="127" t="str">
        <f t="shared" si="16"/>
        <v/>
      </c>
      <c r="S217" s="127" t="str">
        <f t="shared" si="17"/>
        <v/>
      </c>
      <c r="T217" s="127" t="str">
        <f t="shared" si="18"/>
        <v/>
      </c>
    </row>
    <row r="218" spans="1:20" ht="13.9" customHeight="1" outlineLevel="1">
      <c r="A218" s="124">
        <f t="shared" si="14"/>
        <v>216</v>
      </c>
      <c r="B218" s="2"/>
      <c r="C218" s="173"/>
      <c r="D218" s="3"/>
      <c r="E218" s="3"/>
      <c r="F218" s="3"/>
      <c r="G218" s="17"/>
      <c r="H218" s="6"/>
      <c r="I218" s="17"/>
      <c r="J218" s="6"/>
      <c r="K218" s="17"/>
      <c r="L218" s="4"/>
      <c r="M218" s="125" t="str">
        <f>(IF(L218&gt;0,ROUND(L218/Grunddaten!$B$3,2),""))</f>
        <v/>
      </c>
      <c r="N218" s="174"/>
      <c r="O218" s="6"/>
      <c r="P218" s="6"/>
      <c r="Q218" s="126" t="str">
        <f t="shared" si="15"/>
        <v/>
      </c>
      <c r="R218" s="127" t="str">
        <f t="shared" si="16"/>
        <v/>
      </c>
      <c r="S218" s="127" t="str">
        <f t="shared" si="17"/>
        <v/>
      </c>
      <c r="T218" s="127" t="str">
        <f t="shared" si="18"/>
        <v/>
      </c>
    </row>
    <row r="219" spans="1:20" ht="13.9" customHeight="1" outlineLevel="1">
      <c r="A219" s="124">
        <f t="shared" si="14"/>
        <v>217</v>
      </c>
      <c r="B219" s="2"/>
      <c r="C219" s="173"/>
      <c r="D219" s="3"/>
      <c r="E219" s="3"/>
      <c r="F219" s="3"/>
      <c r="G219" s="17"/>
      <c r="H219" s="6"/>
      <c r="I219" s="17"/>
      <c r="J219" s="6"/>
      <c r="K219" s="17"/>
      <c r="L219" s="4"/>
      <c r="M219" s="125" t="str">
        <f>(IF(L219&gt;0,ROUND(L219/Grunddaten!$B$3,2),""))</f>
        <v/>
      </c>
      <c r="N219" s="174"/>
      <c r="O219" s="6"/>
      <c r="P219" s="6"/>
      <c r="Q219" s="126" t="str">
        <f t="shared" si="15"/>
        <v/>
      </c>
      <c r="R219" s="127" t="str">
        <f t="shared" si="16"/>
        <v/>
      </c>
      <c r="S219" s="127" t="str">
        <f t="shared" si="17"/>
        <v/>
      </c>
      <c r="T219" s="127" t="str">
        <f t="shared" si="18"/>
        <v/>
      </c>
    </row>
    <row r="220" spans="1:20" ht="13.9" customHeight="1" outlineLevel="1">
      <c r="A220" s="124">
        <f t="shared" si="14"/>
        <v>218</v>
      </c>
      <c r="B220" s="2"/>
      <c r="C220" s="173"/>
      <c r="D220" s="3"/>
      <c r="E220" s="3"/>
      <c r="F220" s="3"/>
      <c r="G220" s="17"/>
      <c r="H220" s="6"/>
      <c r="I220" s="17"/>
      <c r="J220" s="6"/>
      <c r="K220" s="17"/>
      <c r="L220" s="4"/>
      <c r="M220" s="125" t="str">
        <f>(IF(L220&gt;0,ROUND(L220/Grunddaten!$B$3,2),""))</f>
        <v/>
      </c>
      <c r="N220" s="174"/>
      <c r="O220" s="6"/>
      <c r="P220" s="6"/>
      <c r="Q220" s="126" t="str">
        <f t="shared" si="15"/>
        <v/>
      </c>
      <c r="R220" s="127" t="str">
        <f t="shared" si="16"/>
        <v/>
      </c>
      <c r="S220" s="127" t="str">
        <f t="shared" si="17"/>
        <v/>
      </c>
      <c r="T220" s="127" t="str">
        <f t="shared" si="18"/>
        <v/>
      </c>
    </row>
    <row r="221" spans="1:20" ht="13.9" customHeight="1" outlineLevel="1">
      <c r="A221" s="124">
        <f t="shared" si="14"/>
        <v>219</v>
      </c>
      <c r="B221" s="2"/>
      <c r="C221" s="173"/>
      <c r="D221" s="3"/>
      <c r="E221" s="3"/>
      <c r="F221" s="3"/>
      <c r="G221" s="17"/>
      <c r="H221" s="6"/>
      <c r="I221" s="17"/>
      <c r="J221" s="6"/>
      <c r="K221" s="17"/>
      <c r="L221" s="4"/>
      <c r="M221" s="125" t="str">
        <f>(IF(L221&gt;0,ROUND(L221/Grunddaten!$B$3,2),""))</f>
        <v/>
      </c>
      <c r="N221" s="174"/>
      <c r="O221" s="6"/>
      <c r="P221" s="6"/>
      <c r="Q221" s="126" t="str">
        <f t="shared" si="15"/>
        <v/>
      </c>
      <c r="R221" s="127" t="str">
        <f t="shared" si="16"/>
        <v/>
      </c>
      <c r="S221" s="127" t="str">
        <f t="shared" si="17"/>
        <v/>
      </c>
      <c r="T221" s="127" t="str">
        <f t="shared" si="18"/>
        <v/>
      </c>
    </row>
    <row r="222" spans="1:20" ht="13.9" customHeight="1" outlineLevel="1">
      <c r="A222" s="124">
        <f t="shared" si="14"/>
        <v>220</v>
      </c>
      <c r="B222" s="2"/>
      <c r="C222" s="173"/>
      <c r="D222" s="3"/>
      <c r="E222" s="3"/>
      <c r="F222" s="3"/>
      <c r="G222" s="17"/>
      <c r="H222" s="6"/>
      <c r="I222" s="17"/>
      <c r="J222" s="6"/>
      <c r="K222" s="17"/>
      <c r="L222" s="4"/>
      <c r="M222" s="125" t="str">
        <f>(IF(L222&gt;0,ROUND(L222/Grunddaten!$B$3,2),""))</f>
        <v/>
      </c>
      <c r="N222" s="174"/>
      <c r="O222" s="6"/>
      <c r="P222" s="6"/>
      <c r="Q222" s="126" t="str">
        <f t="shared" si="15"/>
        <v/>
      </c>
      <c r="R222" s="127" t="str">
        <f t="shared" si="16"/>
        <v/>
      </c>
      <c r="S222" s="127" t="str">
        <f t="shared" si="17"/>
        <v/>
      </c>
      <c r="T222" s="127" t="str">
        <f t="shared" si="18"/>
        <v/>
      </c>
    </row>
    <row r="223" spans="1:20" ht="13.9" customHeight="1" outlineLevel="1">
      <c r="A223" s="124">
        <f t="shared" si="14"/>
        <v>221</v>
      </c>
      <c r="B223" s="2"/>
      <c r="C223" s="173"/>
      <c r="D223" s="3"/>
      <c r="E223" s="3"/>
      <c r="F223" s="3"/>
      <c r="G223" s="17"/>
      <c r="H223" s="6"/>
      <c r="I223" s="17"/>
      <c r="J223" s="6"/>
      <c r="K223" s="17"/>
      <c r="L223" s="4"/>
      <c r="M223" s="125" t="str">
        <f>(IF(L223&gt;0,ROUND(L223/Grunddaten!$B$3,2),""))</f>
        <v/>
      </c>
      <c r="N223" s="174"/>
      <c r="O223" s="6"/>
      <c r="P223" s="6"/>
      <c r="Q223" s="126" t="str">
        <f t="shared" si="15"/>
        <v/>
      </c>
      <c r="R223" s="127" t="str">
        <f t="shared" si="16"/>
        <v/>
      </c>
      <c r="S223" s="127" t="str">
        <f t="shared" si="17"/>
        <v/>
      </c>
      <c r="T223" s="127" t="str">
        <f t="shared" si="18"/>
        <v/>
      </c>
    </row>
    <row r="224" spans="1:20" ht="13.9" customHeight="1" outlineLevel="1">
      <c r="A224" s="124">
        <f t="shared" si="14"/>
        <v>222</v>
      </c>
      <c r="B224" s="2"/>
      <c r="C224" s="173"/>
      <c r="D224" s="3"/>
      <c r="E224" s="3"/>
      <c r="F224" s="3"/>
      <c r="G224" s="17"/>
      <c r="H224" s="6"/>
      <c r="I224" s="17"/>
      <c r="J224" s="6"/>
      <c r="K224" s="17"/>
      <c r="L224" s="4"/>
      <c r="M224" s="125" t="str">
        <f>(IF(L224&gt;0,ROUND(L224/Grunddaten!$B$3,2),""))</f>
        <v/>
      </c>
      <c r="N224" s="174"/>
      <c r="O224" s="6"/>
      <c r="P224" s="6"/>
      <c r="Q224" s="126" t="str">
        <f t="shared" si="15"/>
        <v/>
      </c>
      <c r="R224" s="127" t="str">
        <f t="shared" si="16"/>
        <v/>
      </c>
      <c r="S224" s="127" t="str">
        <f t="shared" si="17"/>
        <v/>
      </c>
      <c r="T224" s="127" t="str">
        <f t="shared" si="18"/>
        <v/>
      </c>
    </row>
    <row r="225" spans="1:20" ht="13.9" customHeight="1" outlineLevel="1">
      <c r="A225" s="124">
        <f t="shared" si="14"/>
        <v>223</v>
      </c>
      <c r="B225" s="2"/>
      <c r="C225" s="173"/>
      <c r="D225" s="3"/>
      <c r="E225" s="3"/>
      <c r="F225" s="3"/>
      <c r="G225" s="17"/>
      <c r="H225" s="6"/>
      <c r="I225" s="17"/>
      <c r="J225" s="6"/>
      <c r="K225" s="17"/>
      <c r="L225" s="4"/>
      <c r="M225" s="125" t="str">
        <f>(IF(L225&gt;0,ROUND(L225/Grunddaten!$B$3,2),""))</f>
        <v/>
      </c>
      <c r="N225" s="174"/>
      <c r="O225" s="6"/>
      <c r="P225" s="6"/>
      <c r="Q225" s="126" t="str">
        <f t="shared" si="15"/>
        <v/>
      </c>
      <c r="R225" s="127" t="str">
        <f t="shared" si="16"/>
        <v/>
      </c>
      <c r="S225" s="127" t="str">
        <f t="shared" si="17"/>
        <v/>
      </c>
      <c r="T225" s="127" t="str">
        <f t="shared" si="18"/>
        <v/>
      </c>
    </row>
    <row r="226" spans="1:20" ht="13.9" customHeight="1" outlineLevel="1">
      <c r="A226" s="124">
        <f t="shared" si="14"/>
        <v>224</v>
      </c>
      <c r="B226" s="2"/>
      <c r="C226" s="173"/>
      <c r="D226" s="3"/>
      <c r="E226" s="3"/>
      <c r="F226" s="3"/>
      <c r="G226" s="17"/>
      <c r="H226" s="6"/>
      <c r="I226" s="17"/>
      <c r="J226" s="6"/>
      <c r="K226" s="17"/>
      <c r="L226" s="4"/>
      <c r="M226" s="125" t="str">
        <f>(IF(L226&gt;0,ROUND(L226/Grunddaten!$B$3,2),""))</f>
        <v/>
      </c>
      <c r="N226" s="174"/>
      <c r="O226" s="6"/>
      <c r="P226" s="6"/>
      <c r="Q226" s="126" t="str">
        <f t="shared" si="15"/>
        <v/>
      </c>
      <c r="R226" s="127" t="str">
        <f t="shared" si="16"/>
        <v/>
      </c>
      <c r="S226" s="127" t="str">
        <f t="shared" si="17"/>
        <v/>
      </c>
      <c r="T226" s="127" t="str">
        <f t="shared" si="18"/>
        <v/>
      </c>
    </row>
    <row r="227" spans="1:20" ht="13.9" customHeight="1" outlineLevel="1">
      <c r="A227" s="124">
        <f t="shared" si="14"/>
        <v>225</v>
      </c>
      <c r="B227" s="2"/>
      <c r="C227" s="173"/>
      <c r="D227" s="3"/>
      <c r="E227" s="3"/>
      <c r="F227" s="3"/>
      <c r="G227" s="17"/>
      <c r="H227" s="6"/>
      <c r="I227" s="17"/>
      <c r="J227" s="6"/>
      <c r="K227" s="17"/>
      <c r="L227" s="4"/>
      <c r="M227" s="125" t="str">
        <f>(IF(L227&gt;0,ROUND(L227/Grunddaten!$B$3,2),""))</f>
        <v/>
      </c>
      <c r="N227" s="174"/>
      <c r="O227" s="6"/>
      <c r="P227" s="6"/>
      <c r="Q227" s="126" t="str">
        <f t="shared" si="15"/>
        <v/>
      </c>
      <c r="R227" s="127" t="str">
        <f t="shared" si="16"/>
        <v/>
      </c>
      <c r="S227" s="127" t="str">
        <f t="shared" si="17"/>
        <v/>
      </c>
      <c r="T227" s="127" t="str">
        <f t="shared" si="18"/>
        <v/>
      </c>
    </row>
    <row r="228" spans="1:20" ht="13.9" customHeight="1" outlineLevel="1">
      <c r="A228" s="124">
        <f t="shared" si="14"/>
        <v>226</v>
      </c>
      <c r="B228" s="2"/>
      <c r="C228" s="173"/>
      <c r="D228" s="3"/>
      <c r="E228" s="3"/>
      <c r="F228" s="3"/>
      <c r="G228" s="17"/>
      <c r="H228" s="6"/>
      <c r="I228" s="17"/>
      <c r="J228" s="6"/>
      <c r="K228" s="17"/>
      <c r="L228" s="4"/>
      <c r="M228" s="125" t="str">
        <f>(IF(L228&gt;0,ROUND(L228/Grunddaten!$B$3,2),""))</f>
        <v/>
      </c>
      <c r="N228" s="174"/>
      <c r="O228" s="6"/>
      <c r="P228" s="6"/>
      <c r="Q228" s="126" t="str">
        <f t="shared" si="15"/>
        <v/>
      </c>
      <c r="R228" s="127" t="str">
        <f t="shared" si="16"/>
        <v/>
      </c>
      <c r="S228" s="127" t="str">
        <f t="shared" si="17"/>
        <v/>
      </c>
      <c r="T228" s="127" t="str">
        <f t="shared" si="18"/>
        <v/>
      </c>
    </row>
    <row r="229" spans="1:20" ht="13.9" customHeight="1" outlineLevel="1">
      <c r="A229" s="124">
        <f t="shared" si="14"/>
        <v>227</v>
      </c>
      <c r="B229" s="2"/>
      <c r="C229" s="173"/>
      <c r="D229" s="3"/>
      <c r="E229" s="3"/>
      <c r="F229" s="3"/>
      <c r="G229" s="17"/>
      <c r="H229" s="6"/>
      <c r="I229" s="17"/>
      <c r="J229" s="6"/>
      <c r="K229" s="17"/>
      <c r="L229" s="4"/>
      <c r="M229" s="125" t="str">
        <f>(IF(L229&gt;0,ROUND(L229/Grunddaten!$B$3,2),""))</f>
        <v/>
      </c>
      <c r="N229" s="174"/>
      <c r="O229" s="6"/>
      <c r="P229" s="6"/>
      <c r="Q229" s="126" t="str">
        <f t="shared" si="15"/>
        <v/>
      </c>
      <c r="R229" s="127" t="str">
        <f t="shared" si="16"/>
        <v/>
      </c>
      <c r="S229" s="127" t="str">
        <f t="shared" si="17"/>
        <v/>
      </c>
      <c r="T229" s="127" t="str">
        <f t="shared" si="18"/>
        <v/>
      </c>
    </row>
    <row r="230" spans="1:20" ht="13.9" customHeight="1" outlineLevel="1">
      <c r="A230" s="124">
        <f t="shared" si="14"/>
        <v>228</v>
      </c>
      <c r="B230" s="2"/>
      <c r="C230" s="173"/>
      <c r="D230" s="3"/>
      <c r="E230" s="3"/>
      <c r="F230" s="3"/>
      <c r="G230" s="17"/>
      <c r="H230" s="6"/>
      <c r="I230" s="17"/>
      <c r="J230" s="6"/>
      <c r="K230" s="17"/>
      <c r="L230" s="4"/>
      <c r="M230" s="125" t="str">
        <f>(IF(L230&gt;0,ROUND(L230/Grunddaten!$B$3,2),""))</f>
        <v/>
      </c>
      <c r="N230" s="174"/>
      <c r="O230" s="6"/>
      <c r="P230" s="6"/>
      <c r="Q230" s="126" t="str">
        <f t="shared" si="15"/>
        <v/>
      </c>
      <c r="R230" s="127" t="str">
        <f t="shared" si="16"/>
        <v/>
      </c>
      <c r="S230" s="127" t="str">
        <f t="shared" si="17"/>
        <v/>
      </c>
      <c r="T230" s="127" t="str">
        <f t="shared" si="18"/>
        <v/>
      </c>
    </row>
    <row r="231" spans="1:20" ht="13.9" customHeight="1" outlineLevel="1">
      <c r="A231" s="124">
        <f t="shared" si="14"/>
        <v>229</v>
      </c>
      <c r="B231" s="2"/>
      <c r="C231" s="173"/>
      <c r="D231" s="3"/>
      <c r="E231" s="3"/>
      <c r="F231" s="3"/>
      <c r="G231" s="17"/>
      <c r="H231" s="6"/>
      <c r="I231" s="17"/>
      <c r="J231" s="6"/>
      <c r="K231" s="17"/>
      <c r="L231" s="4"/>
      <c r="M231" s="125" t="str">
        <f>(IF(L231&gt;0,ROUND(L231/Grunddaten!$B$3,2),""))</f>
        <v/>
      </c>
      <c r="N231" s="174"/>
      <c r="O231" s="6"/>
      <c r="P231" s="6"/>
      <c r="Q231" s="126" t="str">
        <f t="shared" si="15"/>
        <v/>
      </c>
      <c r="R231" s="127" t="str">
        <f t="shared" si="16"/>
        <v/>
      </c>
      <c r="S231" s="127" t="str">
        <f t="shared" si="17"/>
        <v/>
      </c>
      <c r="T231" s="127" t="str">
        <f t="shared" si="18"/>
        <v/>
      </c>
    </row>
    <row r="232" spans="1:20" ht="13.9" customHeight="1" outlineLevel="1">
      <c r="A232" s="124">
        <f t="shared" si="14"/>
        <v>230</v>
      </c>
      <c r="B232" s="2"/>
      <c r="C232" s="173"/>
      <c r="D232" s="3"/>
      <c r="E232" s="3"/>
      <c r="F232" s="3"/>
      <c r="G232" s="17"/>
      <c r="H232" s="6"/>
      <c r="I232" s="17"/>
      <c r="J232" s="6"/>
      <c r="K232" s="17"/>
      <c r="L232" s="4"/>
      <c r="M232" s="125" t="str">
        <f>(IF(L232&gt;0,ROUND(L232/Grunddaten!$B$3,2),""))</f>
        <v/>
      </c>
      <c r="N232" s="174"/>
      <c r="O232" s="6"/>
      <c r="P232" s="6"/>
      <c r="Q232" s="126" t="str">
        <f t="shared" si="15"/>
        <v/>
      </c>
      <c r="R232" s="127" t="str">
        <f t="shared" si="16"/>
        <v/>
      </c>
      <c r="S232" s="127" t="str">
        <f t="shared" si="17"/>
        <v/>
      </c>
      <c r="T232" s="127" t="str">
        <f t="shared" si="18"/>
        <v/>
      </c>
    </row>
    <row r="233" spans="1:20" ht="13.9" customHeight="1" outlineLevel="1">
      <c r="A233" s="124">
        <f t="shared" si="14"/>
        <v>231</v>
      </c>
      <c r="B233" s="2"/>
      <c r="C233" s="173"/>
      <c r="D233" s="3"/>
      <c r="E233" s="3"/>
      <c r="F233" s="3"/>
      <c r="G233" s="17"/>
      <c r="H233" s="6"/>
      <c r="I233" s="17"/>
      <c r="J233" s="6"/>
      <c r="K233" s="17"/>
      <c r="L233" s="4"/>
      <c r="M233" s="125" t="str">
        <f>(IF(L233&gt;0,ROUND(L233/Grunddaten!$B$3,2),""))</f>
        <v/>
      </c>
      <c r="N233" s="174"/>
      <c r="O233" s="6"/>
      <c r="P233" s="6"/>
      <c r="Q233" s="126" t="str">
        <f t="shared" si="15"/>
        <v/>
      </c>
      <c r="R233" s="127" t="str">
        <f t="shared" si="16"/>
        <v/>
      </c>
      <c r="S233" s="127" t="str">
        <f t="shared" si="17"/>
        <v/>
      </c>
      <c r="T233" s="127" t="str">
        <f t="shared" si="18"/>
        <v/>
      </c>
    </row>
    <row r="234" spans="1:20" ht="13.9" customHeight="1" outlineLevel="1">
      <c r="A234" s="124">
        <f t="shared" ref="A234:A302" si="19">A233+1</f>
        <v>232</v>
      </c>
      <c r="B234" s="2"/>
      <c r="C234" s="173"/>
      <c r="D234" s="3"/>
      <c r="E234" s="3"/>
      <c r="F234" s="3"/>
      <c r="G234" s="17"/>
      <c r="H234" s="6"/>
      <c r="I234" s="17"/>
      <c r="J234" s="6"/>
      <c r="K234" s="17"/>
      <c r="L234" s="4"/>
      <c r="M234" s="125" t="str">
        <f>(IF(L234&gt;0,ROUND(L234/Grunddaten!$B$3,2),""))</f>
        <v/>
      </c>
      <c r="N234" s="174"/>
      <c r="O234" s="6"/>
      <c r="P234" s="6"/>
      <c r="Q234" s="126" t="str">
        <f t="shared" si="15"/>
        <v/>
      </c>
      <c r="R234" s="127" t="str">
        <f t="shared" si="16"/>
        <v/>
      </c>
      <c r="S234" s="127" t="str">
        <f t="shared" si="17"/>
        <v/>
      </c>
      <c r="T234" s="127" t="str">
        <f t="shared" si="18"/>
        <v/>
      </c>
    </row>
    <row r="235" spans="1:20" ht="13.9" customHeight="1" outlineLevel="1">
      <c r="A235" s="124">
        <f t="shared" si="19"/>
        <v>233</v>
      </c>
      <c r="B235" s="2"/>
      <c r="C235" s="173"/>
      <c r="D235" s="3"/>
      <c r="E235" s="3"/>
      <c r="F235" s="3"/>
      <c r="G235" s="17"/>
      <c r="H235" s="6"/>
      <c r="I235" s="17"/>
      <c r="J235" s="6"/>
      <c r="K235" s="17"/>
      <c r="L235" s="4"/>
      <c r="M235" s="125" t="str">
        <f>(IF(L235&gt;0,ROUND(L235/Grunddaten!$B$3,2),""))</f>
        <v/>
      </c>
      <c r="N235" s="174"/>
      <c r="O235" s="6"/>
      <c r="P235" s="6"/>
      <c r="Q235" s="126" t="str">
        <f t="shared" si="15"/>
        <v/>
      </c>
      <c r="R235" s="127" t="str">
        <f t="shared" si="16"/>
        <v/>
      </c>
      <c r="S235" s="127" t="str">
        <f t="shared" si="17"/>
        <v/>
      </c>
      <c r="T235" s="127" t="str">
        <f t="shared" si="18"/>
        <v/>
      </c>
    </row>
    <row r="236" spans="1:20" ht="13.9" customHeight="1" outlineLevel="1">
      <c r="A236" s="124">
        <f t="shared" si="19"/>
        <v>234</v>
      </c>
      <c r="B236" s="2"/>
      <c r="C236" s="173"/>
      <c r="D236" s="3"/>
      <c r="E236" s="3"/>
      <c r="F236" s="3"/>
      <c r="G236" s="17"/>
      <c r="H236" s="6"/>
      <c r="I236" s="17"/>
      <c r="J236" s="6"/>
      <c r="K236" s="17"/>
      <c r="L236" s="4"/>
      <c r="M236" s="125" t="str">
        <f>(IF(L236&gt;0,ROUND(L236/Grunddaten!$B$3,2),""))</f>
        <v/>
      </c>
      <c r="N236" s="174"/>
      <c r="O236" s="6"/>
      <c r="P236" s="6"/>
      <c r="Q236" s="126" t="str">
        <f t="shared" si="15"/>
        <v/>
      </c>
      <c r="R236" s="127" t="str">
        <f t="shared" si="16"/>
        <v/>
      </c>
      <c r="S236" s="127" t="str">
        <f t="shared" si="17"/>
        <v/>
      </c>
      <c r="T236" s="127" t="str">
        <f t="shared" si="18"/>
        <v/>
      </c>
    </row>
    <row r="237" spans="1:20" ht="13.9" customHeight="1" outlineLevel="1">
      <c r="A237" s="124">
        <f t="shared" si="19"/>
        <v>235</v>
      </c>
      <c r="B237" s="2"/>
      <c r="C237" s="173"/>
      <c r="D237" s="3"/>
      <c r="E237" s="3"/>
      <c r="F237" s="3"/>
      <c r="G237" s="17"/>
      <c r="H237" s="6"/>
      <c r="I237" s="17"/>
      <c r="J237" s="6"/>
      <c r="K237" s="17"/>
      <c r="L237" s="4"/>
      <c r="M237" s="125" t="str">
        <f>(IF(L237&gt;0,ROUND(L237/Grunddaten!$B$3,2),""))</f>
        <v/>
      </c>
      <c r="N237" s="174"/>
      <c r="O237" s="6"/>
      <c r="P237" s="6"/>
      <c r="Q237" s="126" t="str">
        <f t="shared" si="15"/>
        <v/>
      </c>
      <c r="R237" s="127" t="str">
        <f t="shared" si="16"/>
        <v/>
      </c>
      <c r="S237" s="127" t="str">
        <f t="shared" si="17"/>
        <v/>
      </c>
      <c r="T237" s="127" t="str">
        <f t="shared" si="18"/>
        <v/>
      </c>
    </row>
    <row r="238" spans="1:20" ht="13.9" customHeight="1" outlineLevel="1">
      <c r="A238" s="124">
        <f t="shared" si="19"/>
        <v>236</v>
      </c>
      <c r="B238" s="2"/>
      <c r="C238" s="173"/>
      <c r="D238" s="3"/>
      <c r="E238" s="3"/>
      <c r="F238" s="3"/>
      <c r="G238" s="17"/>
      <c r="H238" s="6"/>
      <c r="I238" s="17"/>
      <c r="J238" s="6"/>
      <c r="K238" s="17"/>
      <c r="L238" s="4"/>
      <c r="M238" s="125" t="str">
        <f>(IF(L238&gt;0,ROUND(L238/Grunddaten!$B$3,2),""))</f>
        <v/>
      </c>
      <c r="N238" s="174"/>
      <c r="O238" s="6"/>
      <c r="P238" s="6"/>
      <c r="Q238" s="126" t="str">
        <f t="shared" si="15"/>
        <v/>
      </c>
      <c r="R238" s="127" t="str">
        <f t="shared" si="16"/>
        <v/>
      </c>
      <c r="S238" s="127" t="str">
        <f t="shared" si="17"/>
        <v/>
      </c>
      <c r="T238" s="127" t="str">
        <f t="shared" si="18"/>
        <v/>
      </c>
    </row>
    <row r="239" spans="1:20" ht="13.9" customHeight="1" outlineLevel="1">
      <c r="A239" s="124">
        <f t="shared" si="19"/>
        <v>237</v>
      </c>
      <c r="B239" s="2"/>
      <c r="C239" s="173"/>
      <c r="D239" s="3"/>
      <c r="E239" s="3"/>
      <c r="F239" s="3"/>
      <c r="G239" s="17"/>
      <c r="H239" s="6"/>
      <c r="I239" s="17"/>
      <c r="J239" s="6"/>
      <c r="K239" s="17"/>
      <c r="L239" s="4"/>
      <c r="M239" s="125" t="str">
        <f>(IF(L239&gt;0,ROUND(L239/Grunddaten!$B$3,2),""))</f>
        <v/>
      </c>
      <c r="N239" s="174"/>
      <c r="O239" s="6"/>
      <c r="P239" s="6"/>
      <c r="Q239" s="126" t="str">
        <f t="shared" si="15"/>
        <v/>
      </c>
      <c r="R239" s="127" t="str">
        <f t="shared" si="16"/>
        <v/>
      </c>
      <c r="S239" s="127" t="str">
        <f t="shared" si="17"/>
        <v/>
      </c>
      <c r="T239" s="127" t="str">
        <f t="shared" si="18"/>
        <v/>
      </c>
    </row>
    <row r="240" spans="1:20" ht="13.9" customHeight="1" outlineLevel="1">
      <c r="A240" s="124">
        <f t="shared" si="19"/>
        <v>238</v>
      </c>
      <c r="B240" s="2"/>
      <c r="C240" s="173"/>
      <c r="D240" s="3"/>
      <c r="E240" s="3"/>
      <c r="F240" s="3"/>
      <c r="G240" s="17"/>
      <c r="H240" s="6"/>
      <c r="I240" s="17"/>
      <c r="J240" s="6"/>
      <c r="K240" s="17"/>
      <c r="L240" s="4"/>
      <c r="M240" s="125" t="str">
        <f>(IF(L240&gt;0,ROUND(L240/Grunddaten!$B$3,2),""))</f>
        <v/>
      </c>
      <c r="N240" s="174"/>
      <c r="O240" s="6"/>
      <c r="P240" s="6"/>
      <c r="Q240" s="126" t="str">
        <f t="shared" si="15"/>
        <v/>
      </c>
      <c r="R240" s="127" t="str">
        <f t="shared" si="16"/>
        <v/>
      </c>
      <c r="S240" s="127" t="str">
        <f t="shared" si="17"/>
        <v/>
      </c>
      <c r="T240" s="127" t="str">
        <f t="shared" si="18"/>
        <v/>
      </c>
    </row>
    <row r="241" spans="1:20" ht="13.9" customHeight="1" outlineLevel="1">
      <c r="A241" s="124">
        <f t="shared" si="19"/>
        <v>239</v>
      </c>
      <c r="B241" s="2"/>
      <c r="C241" s="173"/>
      <c r="D241" s="3"/>
      <c r="E241" s="3"/>
      <c r="F241" s="3"/>
      <c r="G241" s="17"/>
      <c r="H241" s="6"/>
      <c r="I241" s="17"/>
      <c r="J241" s="6"/>
      <c r="K241" s="17"/>
      <c r="L241" s="4"/>
      <c r="M241" s="125" t="str">
        <f>(IF(L241&gt;0,ROUND(L241/Grunddaten!$B$3,2),""))</f>
        <v/>
      </c>
      <c r="N241" s="174"/>
      <c r="O241" s="6"/>
      <c r="P241" s="6"/>
      <c r="Q241" s="126" t="str">
        <f t="shared" si="15"/>
        <v/>
      </c>
      <c r="R241" s="127" t="str">
        <f t="shared" si="16"/>
        <v/>
      </c>
      <c r="S241" s="127" t="str">
        <f t="shared" si="17"/>
        <v/>
      </c>
      <c r="T241" s="127" t="str">
        <f t="shared" si="18"/>
        <v/>
      </c>
    </row>
    <row r="242" spans="1:20" ht="13.9" customHeight="1" outlineLevel="1">
      <c r="A242" s="124">
        <f t="shared" si="19"/>
        <v>240</v>
      </c>
      <c r="B242" s="2"/>
      <c r="C242" s="173"/>
      <c r="D242" s="3"/>
      <c r="E242" s="3"/>
      <c r="F242" s="3"/>
      <c r="G242" s="17"/>
      <c r="H242" s="6"/>
      <c r="I242" s="17"/>
      <c r="J242" s="6"/>
      <c r="K242" s="17"/>
      <c r="L242" s="4"/>
      <c r="M242" s="125" t="str">
        <f>(IF(L242&gt;0,ROUND(L242/Grunddaten!$B$3,2),""))</f>
        <v/>
      </c>
      <c r="N242" s="174"/>
      <c r="O242" s="6"/>
      <c r="P242" s="6"/>
      <c r="Q242" s="126" t="str">
        <f t="shared" si="15"/>
        <v/>
      </c>
      <c r="R242" s="127" t="str">
        <f t="shared" si="16"/>
        <v/>
      </c>
      <c r="S242" s="127" t="str">
        <f t="shared" si="17"/>
        <v/>
      </c>
      <c r="T242" s="127" t="str">
        <f t="shared" si="18"/>
        <v/>
      </c>
    </row>
    <row r="243" spans="1:20" ht="13.9" customHeight="1" outlineLevel="1">
      <c r="A243" s="124">
        <f t="shared" si="19"/>
        <v>241</v>
      </c>
      <c r="B243" s="2"/>
      <c r="C243" s="173"/>
      <c r="D243" s="3"/>
      <c r="E243" s="3"/>
      <c r="F243" s="3"/>
      <c r="G243" s="17"/>
      <c r="H243" s="6"/>
      <c r="I243" s="17"/>
      <c r="J243" s="6"/>
      <c r="K243" s="17"/>
      <c r="L243" s="4"/>
      <c r="M243" s="125" t="str">
        <f>(IF(L243&gt;0,ROUND(L243/Grunddaten!$B$3,2),""))</f>
        <v/>
      </c>
      <c r="N243" s="174"/>
      <c r="O243" s="6"/>
      <c r="P243" s="6"/>
      <c r="Q243" s="126" t="str">
        <f t="shared" si="15"/>
        <v/>
      </c>
      <c r="R243" s="127" t="str">
        <f t="shared" si="16"/>
        <v/>
      </c>
      <c r="S243" s="127" t="str">
        <f t="shared" si="17"/>
        <v/>
      </c>
      <c r="T243" s="127" t="str">
        <f t="shared" si="18"/>
        <v/>
      </c>
    </row>
    <row r="244" spans="1:20" ht="13.9" customHeight="1" outlineLevel="1">
      <c r="A244" s="124">
        <f t="shared" si="19"/>
        <v>242</v>
      </c>
      <c r="B244" s="2"/>
      <c r="C244" s="173"/>
      <c r="D244" s="3"/>
      <c r="E244" s="3"/>
      <c r="F244" s="3"/>
      <c r="G244" s="17"/>
      <c r="H244" s="6"/>
      <c r="I244" s="17"/>
      <c r="J244" s="6"/>
      <c r="K244" s="17"/>
      <c r="L244" s="4"/>
      <c r="M244" s="125" t="str">
        <f>(IF(L244&gt;0,ROUND(L244/Grunddaten!$B$3,2),""))</f>
        <v/>
      </c>
      <c r="N244" s="174"/>
      <c r="O244" s="6"/>
      <c r="P244" s="6"/>
      <c r="Q244" s="126" t="str">
        <f t="shared" si="15"/>
        <v/>
      </c>
      <c r="R244" s="127" t="str">
        <f t="shared" si="16"/>
        <v/>
      </c>
      <c r="S244" s="127" t="str">
        <f t="shared" si="17"/>
        <v/>
      </c>
      <c r="T244" s="127" t="str">
        <f t="shared" si="18"/>
        <v/>
      </c>
    </row>
    <row r="245" spans="1:20" ht="13.9" customHeight="1" outlineLevel="1">
      <c r="A245" s="124">
        <f t="shared" si="19"/>
        <v>243</v>
      </c>
      <c r="B245" s="2"/>
      <c r="C245" s="173"/>
      <c r="D245" s="3"/>
      <c r="E245" s="3"/>
      <c r="F245" s="3"/>
      <c r="G245" s="17"/>
      <c r="H245" s="6"/>
      <c r="I245" s="17"/>
      <c r="J245" s="6"/>
      <c r="K245" s="17"/>
      <c r="L245" s="4"/>
      <c r="M245" s="125" t="str">
        <f>(IF(L245&gt;0,ROUND(L245/Grunddaten!$B$3,2),""))</f>
        <v/>
      </c>
      <c r="N245" s="174"/>
      <c r="O245" s="6"/>
      <c r="P245" s="6"/>
      <c r="Q245" s="126" t="str">
        <f t="shared" si="15"/>
        <v/>
      </c>
      <c r="R245" s="127" t="str">
        <f t="shared" si="16"/>
        <v/>
      </c>
      <c r="S245" s="127" t="str">
        <f t="shared" si="17"/>
        <v/>
      </c>
      <c r="T245" s="127" t="str">
        <f t="shared" si="18"/>
        <v/>
      </c>
    </row>
    <row r="246" spans="1:20" ht="13.9" customHeight="1" outlineLevel="1">
      <c r="A246" s="124">
        <f t="shared" si="19"/>
        <v>244</v>
      </c>
      <c r="B246" s="2"/>
      <c r="C246" s="173"/>
      <c r="D246" s="3"/>
      <c r="E246" s="3"/>
      <c r="F246" s="3"/>
      <c r="G246" s="17"/>
      <c r="H246" s="6"/>
      <c r="I246" s="17"/>
      <c r="J246" s="6"/>
      <c r="K246" s="17"/>
      <c r="L246" s="4"/>
      <c r="M246" s="125" t="str">
        <f>(IF(L246&gt;0,ROUND(L246/Grunddaten!$B$3,2),""))</f>
        <v/>
      </c>
      <c r="N246" s="174"/>
      <c r="O246" s="6"/>
      <c r="P246" s="6"/>
      <c r="Q246" s="126" t="str">
        <f t="shared" si="15"/>
        <v/>
      </c>
      <c r="R246" s="127" t="str">
        <f t="shared" si="16"/>
        <v/>
      </c>
      <c r="S246" s="127" t="str">
        <f t="shared" si="17"/>
        <v/>
      </c>
      <c r="T246" s="127" t="str">
        <f t="shared" si="18"/>
        <v/>
      </c>
    </row>
    <row r="247" spans="1:20" ht="13.9" customHeight="1" outlineLevel="1">
      <c r="A247" s="124">
        <f t="shared" si="19"/>
        <v>245</v>
      </c>
      <c r="B247" s="2"/>
      <c r="C247" s="173"/>
      <c r="D247" s="3"/>
      <c r="E247" s="3"/>
      <c r="F247" s="3"/>
      <c r="G247" s="17"/>
      <c r="H247" s="6"/>
      <c r="I247" s="17"/>
      <c r="J247" s="6"/>
      <c r="K247" s="17"/>
      <c r="L247" s="4"/>
      <c r="M247" s="125" t="str">
        <f>(IF(L247&gt;0,ROUND(L247/Grunddaten!$B$3,2),""))</f>
        <v/>
      </c>
      <c r="N247" s="174"/>
      <c r="O247" s="6"/>
      <c r="P247" s="6"/>
      <c r="Q247" s="126" t="str">
        <f t="shared" si="15"/>
        <v/>
      </c>
      <c r="R247" s="127" t="str">
        <f t="shared" si="16"/>
        <v/>
      </c>
      <c r="S247" s="127" t="str">
        <f t="shared" si="17"/>
        <v/>
      </c>
      <c r="T247" s="127" t="str">
        <f t="shared" si="18"/>
        <v/>
      </c>
    </row>
    <row r="248" spans="1:20" ht="13.9" customHeight="1" outlineLevel="1">
      <c r="A248" s="124">
        <f t="shared" si="19"/>
        <v>246</v>
      </c>
      <c r="B248" s="2"/>
      <c r="C248" s="173"/>
      <c r="D248" s="3"/>
      <c r="E248" s="3"/>
      <c r="F248" s="3"/>
      <c r="G248" s="17"/>
      <c r="H248" s="6"/>
      <c r="I248" s="17"/>
      <c r="J248" s="6"/>
      <c r="K248" s="17"/>
      <c r="L248" s="4"/>
      <c r="M248" s="125" t="str">
        <f>(IF(L248&gt;0,ROUND(L248/Grunddaten!$B$3,2),""))</f>
        <v/>
      </c>
      <c r="N248" s="174"/>
      <c r="O248" s="6"/>
      <c r="P248" s="6"/>
      <c r="Q248" s="126" t="str">
        <f t="shared" si="15"/>
        <v/>
      </c>
      <c r="R248" s="127" t="str">
        <f t="shared" si="16"/>
        <v/>
      </c>
      <c r="S248" s="127" t="str">
        <f t="shared" si="17"/>
        <v/>
      </c>
      <c r="T248" s="127" t="str">
        <f t="shared" si="18"/>
        <v/>
      </c>
    </row>
    <row r="249" spans="1:20" ht="13.9" customHeight="1" outlineLevel="1">
      <c r="A249" s="124">
        <f t="shared" si="19"/>
        <v>247</v>
      </c>
      <c r="B249" s="2"/>
      <c r="C249" s="173"/>
      <c r="D249" s="3"/>
      <c r="E249" s="3"/>
      <c r="F249" s="3"/>
      <c r="G249" s="17"/>
      <c r="H249" s="6"/>
      <c r="I249" s="17"/>
      <c r="J249" s="6"/>
      <c r="K249" s="17"/>
      <c r="L249" s="4"/>
      <c r="M249" s="125" t="str">
        <f>(IF(L249&gt;0,ROUND(L249/Grunddaten!$B$3,2),""))</f>
        <v/>
      </c>
      <c r="N249" s="174"/>
      <c r="O249" s="6"/>
      <c r="P249" s="6"/>
      <c r="Q249" s="126" t="str">
        <f t="shared" si="15"/>
        <v/>
      </c>
      <c r="R249" s="127" t="str">
        <f t="shared" si="16"/>
        <v/>
      </c>
      <c r="S249" s="127" t="str">
        <f t="shared" si="17"/>
        <v/>
      </c>
      <c r="T249" s="127" t="str">
        <f t="shared" si="18"/>
        <v/>
      </c>
    </row>
    <row r="250" spans="1:20" ht="13.9" customHeight="1" outlineLevel="1">
      <c r="A250" s="124">
        <f t="shared" si="19"/>
        <v>248</v>
      </c>
      <c r="B250" s="2"/>
      <c r="C250" s="173"/>
      <c r="D250" s="3"/>
      <c r="E250" s="3"/>
      <c r="F250" s="3"/>
      <c r="G250" s="17"/>
      <c r="H250" s="6"/>
      <c r="I250" s="17"/>
      <c r="J250" s="6"/>
      <c r="K250" s="17"/>
      <c r="L250" s="4"/>
      <c r="M250" s="125" t="str">
        <f>(IF(L250&gt;0,ROUND(L250/Grunddaten!$B$3,2),""))</f>
        <v/>
      </c>
      <c r="N250" s="174"/>
      <c r="O250" s="6"/>
      <c r="P250" s="6"/>
      <c r="Q250" s="126" t="str">
        <f t="shared" si="15"/>
        <v/>
      </c>
      <c r="R250" s="127" t="str">
        <f t="shared" si="16"/>
        <v/>
      </c>
      <c r="S250" s="127" t="str">
        <f t="shared" si="17"/>
        <v/>
      </c>
      <c r="T250" s="127" t="str">
        <f t="shared" si="18"/>
        <v/>
      </c>
    </row>
    <row r="251" spans="1:20" ht="13.9" customHeight="1" outlineLevel="1">
      <c r="A251" s="124">
        <f t="shared" si="19"/>
        <v>249</v>
      </c>
      <c r="B251" s="2"/>
      <c r="C251" s="173"/>
      <c r="D251" s="3"/>
      <c r="E251" s="3"/>
      <c r="F251" s="3"/>
      <c r="G251" s="17"/>
      <c r="H251" s="6"/>
      <c r="I251" s="17"/>
      <c r="J251" s="6"/>
      <c r="K251" s="17"/>
      <c r="L251" s="4"/>
      <c r="M251" s="125" t="str">
        <f>(IF(L251&gt;0,ROUND(L251/Grunddaten!$B$3,2),""))</f>
        <v/>
      </c>
      <c r="N251" s="174"/>
      <c r="O251" s="6"/>
      <c r="P251" s="6"/>
      <c r="Q251" s="126" t="str">
        <f t="shared" si="15"/>
        <v/>
      </c>
      <c r="R251" s="127" t="str">
        <f t="shared" si="16"/>
        <v/>
      </c>
      <c r="S251" s="127" t="str">
        <f t="shared" si="17"/>
        <v/>
      </c>
      <c r="T251" s="127" t="str">
        <f t="shared" si="18"/>
        <v/>
      </c>
    </row>
    <row r="252" spans="1:20" ht="13.9" customHeight="1" outlineLevel="1">
      <c r="A252" s="124">
        <f t="shared" si="19"/>
        <v>250</v>
      </c>
      <c r="B252" s="2"/>
      <c r="C252" s="173"/>
      <c r="D252" s="3"/>
      <c r="E252" s="3"/>
      <c r="F252" s="3"/>
      <c r="G252" s="17"/>
      <c r="H252" s="6"/>
      <c r="I252" s="17"/>
      <c r="J252" s="6"/>
      <c r="K252" s="17"/>
      <c r="L252" s="4"/>
      <c r="M252" s="125" t="str">
        <f>(IF(L252&gt;0,ROUND(L252/Grunddaten!$B$3,2),""))</f>
        <v/>
      </c>
      <c r="N252" s="174"/>
      <c r="O252" s="6"/>
      <c r="P252" s="6"/>
      <c r="Q252" s="126" t="str">
        <f t="shared" si="15"/>
        <v/>
      </c>
      <c r="R252" s="127" t="str">
        <f t="shared" si="16"/>
        <v/>
      </c>
      <c r="S252" s="127" t="str">
        <f t="shared" si="17"/>
        <v/>
      </c>
      <c r="T252" s="127" t="str">
        <f t="shared" si="18"/>
        <v/>
      </c>
    </row>
    <row r="253" spans="1:20" ht="13.9" customHeight="1" outlineLevel="1">
      <c r="A253" s="124">
        <f t="shared" si="19"/>
        <v>251</v>
      </c>
      <c r="B253" s="2"/>
      <c r="C253" s="173"/>
      <c r="D253" s="3"/>
      <c r="E253" s="3"/>
      <c r="F253" s="3"/>
      <c r="G253" s="17"/>
      <c r="H253" s="6"/>
      <c r="I253" s="17"/>
      <c r="J253" s="6"/>
      <c r="K253" s="17"/>
      <c r="L253" s="4"/>
      <c r="M253" s="125" t="str">
        <f>(IF(L253&gt;0,ROUND(L253/Grunddaten!$B$3,2),""))</f>
        <v/>
      </c>
      <c r="N253" s="174"/>
      <c r="O253" s="6"/>
      <c r="P253" s="6"/>
      <c r="Q253" s="126" t="str">
        <f t="shared" si="15"/>
        <v/>
      </c>
      <c r="R253" s="127" t="str">
        <f t="shared" si="16"/>
        <v/>
      </c>
      <c r="S253" s="127" t="str">
        <f t="shared" si="17"/>
        <v/>
      </c>
      <c r="T253" s="127" t="str">
        <f t="shared" si="18"/>
        <v/>
      </c>
    </row>
    <row r="254" spans="1:20" ht="13.9" customHeight="1" outlineLevel="1">
      <c r="A254" s="124">
        <f t="shared" si="19"/>
        <v>252</v>
      </c>
      <c r="B254" s="2"/>
      <c r="C254" s="173"/>
      <c r="D254" s="3"/>
      <c r="E254" s="3"/>
      <c r="F254" s="3"/>
      <c r="G254" s="17"/>
      <c r="H254" s="6"/>
      <c r="I254" s="17"/>
      <c r="J254" s="6"/>
      <c r="K254" s="17"/>
      <c r="L254" s="4"/>
      <c r="M254" s="125" t="str">
        <f>(IF(L254&gt;0,ROUND(L254/Grunddaten!$B$3,2),""))</f>
        <v/>
      </c>
      <c r="N254" s="174"/>
      <c r="O254" s="6"/>
      <c r="P254" s="6"/>
      <c r="Q254" s="126" t="str">
        <f t="shared" si="15"/>
        <v/>
      </c>
      <c r="R254" s="127" t="str">
        <f t="shared" si="16"/>
        <v/>
      </c>
      <c r="S254" s="127" t="str">
        <f t="shared" si="17"/>
        <v/>
      </c>
      <c r="T254" s="127" t="str">
        <f t="shared" si="18"/>
        <v/>
      </c>
    </row>
    <row r="255" spans="1:20" ht="13.9" customHeight="1" outlineLevel="1">
      <c r="A255" s="124">
        <f t="shared" si="19"/>
        <v>253</v>
      </c>
      <c r="B255" s="2"/>
      <c r="C255" s="173"/>
      <c r="D255" s="3"/>
      <c r="E255" s="3"/>
      <c r="F255" s="3"/>
      <c r="G255" s="17"/>
      <c r="H255" s="6"/>
      <c r="I255" s="17"/>
      <c r="J255" s="6"/>
      <c r="K255" s="17"/>
      <c r="L255" s="4"/>
      <c r="M255" s="125" t="str">
        <f>(IF(L255&gt;0,ROUND(L255/Grunddaten!$B$3,2),""))</f>
        <v/>
      </c>
      <c r="N255" s="174"/>
      <c r="O255" s="6"/>
      <c r="P255" s="6"/>
      <c r="Q255" s="126" t="str">
        <f t="shared" si="15"/>
        <v/>
      </c>
      <c r="R255" s="127" t="str">
        <f t="shared" si="16"/>
        <v/>
      </c>
      <c r="S255" s="127" t="str">
        <f t="shared" si="17"/>
        <v/>
      </c>
      <c r="T255" s="127" t="str">
        <f t="shared" si="18"/>
        <v/>
      </c>
    </row>
    <row r="256" spans="1:20" ht="13.9" customHeight="1" outlineLevel="1">
      <c r="A256" s="124">
        <f t="shared" si="19"/>
        <v>254</v>
      </c>
      <c r="B256" s="2"/>
      <c r="C256" s="173"/>
      <c r="D256" s="3"/>
      <c r="E256" s="3"/>
      <c r="F256" s="3"/>
      <c r="G256" s="17"/>
      <c r="H256" s="6"/>
      <c r="I256" s="17"/>
      <c r="J256" s="6"/>
      <c r="K256" s="17"/>
      <c r="L256" s="4"/>
      <c r="M256" s="125" t="str">
        <f>(IF(L256&gt;0,ROUND(L256/Grunddaten!$B$3,2),""))</f>
        <v/>
      </c>
      <c r="N256" s="174"/>
      <c r="O256" s="6"/>
      <c r="P256" s="6"/>
      <c r="Q256" s="126" t="str">
        <f t="shared" si="15"/>
        <v/>
      </c>
      <c r="R256" s="127" t="str">
        <f t="shared" si="16"/>
        <v/>
      </c>
      <c r="S256" s="127" t="str">
        <f t="shared" si="17"/>
        <v/>
      </c>
      <c r="T256" s="127" t="str">
        <f t="shared" si="18"/>
        <v/>
      </c>
    </row>
    <row r="257" spans="1:20" ht="13.9" customHeight="1" outlineLevel="1">
      <c r="A257" s="124">
        <f t="shared" si="19"/>
        <v>255</v>
      </c>
      <c r="B257" s="2"/>
      <c r="C257" s="173"/>
      <c r="D257" s="3"/>
      <c r="E257" s="3"/>
      <c r="F257" s="3"/>
      <c r="G257" s="17"/>
      <c r="H257" s="6"/>
      <c r="I257" s="17"/>
      <c r="J257" s="6"/>
      <c r="K257" s="17"/>
      <c r="L257" s="4"/>
      <c r="M257" s="125" t="str">
        <f>(IF(L257&gt;0,ROUND(L257/Grunddaten!$B$3,2),""))</f>
        <v/>
      </c>
      <c r="N257" s="174"/>
      <c r="O257" s="6"/>
      <c r="P257" s="6"/>
      <c r="Q257" s="126" t="str">
        <f t="shared" si="15"/>
        <v/>
      </c>
      <c r="R257" s="127" t="str">
        <f t="shared" si="16"/>
        <v/>
      </c>
      <c r="S257" s="127" t="str">
        <f t="shared" si="17"/>
        <v/>
      </c>
      <c r="T257" s="127" t="str">
        <f t="shared" si="18"/>
        <v/>
      </c>
    </row>
    <row r="258" spans="1:20" ht="13.9" customHeight="1" outlineLevel="1">
      <c r="A258" s="124">
        <f t="shared" si="19"/>
        <v>256</v>
      </c>
      <c r="B258" s="2"/>
      <c r="C258" s="173"/>
      <c r="D258" s="3"/>
      <c r="E258" s="3"/>
      <c r="F258" s="3"/>
      <c r="G258" s="17"/>
      <c r="H258" s="6"/>
      <c r="I258" s="17"/>
      <c r="J258" s="6"/>
      <c r="K258" s="17"/>
      <c r="L258" s="4"/>
      <c r="M258" s="125" t="str">
        <f>(IF(L258&gt;0,ROUND(L258/Grunddaten!$B$3,2),""))</f>
        <v/>
      </c>
      <c r="N258" s="174"/>
      <c r="O258" s="6"/>
      <c r="P258" s="6"/>
      <c r="Q258" s="126" t="str">
        <f t="shared" si="15"/>
        <v/>
      </c>
      <c r="R258" s="127" t="str">
        <f t="shared" si="16"/>
        <v/>
      </c>
      <c r="S258" s="127" t="str">
        <f t="shared" si="17"/>
        <v/>
      </c>
      <c r="T258" s="127" t="str">
        <f t="shared" si="18"/>
        <v/>
      </c>
    </row>
    <row r="259" spans="1:20" ht="13.9" customHeight="1" outlineLevel="1">
      <c r="A259" s="124">
        <f t="shared" si="19"/>
        <v>257</v>
      </c>
      <c r="B259" s="2"/>
      <c r="C259" s="173"/>
      <c r="D259" s="3"/>
      <c r="E259" s="3"/>
      <c r="F259" s="3"/>
      <c r="G259" s="17"/>
      <c r="H259" s="6"/>
      <c r="I259" s="17"/>
      <c r="J259" s="6"/>
      <c r="K259" s="17"/>
      <c r="L259" s="4"/>
      <c r="M259" s="125" t="str">
        <f>(IF(L259&gt;0,ROUND(L259/Grunddaten!$B$3,2),""))</f>
        <v/>
      </c>
      <c r="N259" s="174"/>
      <c r="O259" s="6"/>
      <c r="P259" s="6"/>
      <c r="Q259" s="126" t="str">
        <f t="shared" si="15"/>
        <v/>
      </c>
      <c r="R259" s="127" t="str">
        <f t="shared" si="16"/>
        <v/>
      </c>
      <c r="S259" s="127" t="str">
        <f t="shared" si="17"/>
        <v/>
      </c>
      <c r="T259" s="127" t="str">
        <f t="shared" si="18"/>
        <v/>
      </c>
    </row>
    <row r="260" spans="1:20" ht="13.9" customHeight="1" outlineLevel="1">
      <c r="A260" s="124">
        <f t="shared" si="19"/>
        <v>258</v>
      </c>
      <c r="B260" s="2"/>
      <c r="C260" s="173"/>
      <c r="D260" s="3"/>
      <c r="E260" s="3"/>
      <c r="F260" s="3"/>
      <c r="G260" s="17"/>
      <c r="H260" s="6"/>
      <c r="I260" s="17"/>
      <c r="J260" s="6"/>
      <c r="K260" s="17"/>
      <c r="L260" s="4"/>
      <c r="M260" s="125" t="str">
        <f>(IF(L260&gt;0,ROUND(L260/Grunddaten!$B$3,2),""))</f>
        <v/>
      </c>
      <c r="N260" s="174"/>
      <c r="O260" s="6"/>
      <c r="P260" s="6"/>
      <c r="Q260" s="126" t="str">
        <f t="shared" si="15"/>
        <v/>
      </c>
      <c r="R260" s="127" t="str">
        <f t="shared" si="16"/>
        <v/>
      </c>
      <c r="S260" s="127" t="str">
        <f t="shared" si="17"/>
        <v/>
      </c>
      <c r="T260" s="127" t="str">
        <f t="shared" si="18"/>
        <v/>
      </c>
    </row>
    <row r="261" spans="1:20" ht="13.9" customHeight="1" outlineLevel="1">
      <c r="A261" s="124">
        <f t="shared" si="19"/>
        <v>259</v>
      </c>
      <c r="B261" s="2"/>
      <c r="C261" s="173"/>
      <c r="D261" s="3"/>
      <c r="E261" s="3"/>
      <c r="F261" s="3"/>
      <c r="G261" s="17"/>
      <c r="H261" s="6"/>
      <c r="I261" s="17"/>
      <c r="J261" s="6"/>
      <c r="K261" s="17"/>
      <c r="L261" s="4"/>
      <c r="M261" s="125" t="str">
        <f>(IF(L261&gt;0,ROUND(L261/Grunddaten!$B$3,2),""))</f>
        <v/>
      </c>
      <c r="N261" s="174"/>
      <c r="O261" s="6"/>
      <c r="P261" s="6"/>
      <c r="Q261" s="126" t="str">
        <f t="shared" si="15"/>
        <v/>
      </c>
      <c r="R261" s="127" t="str">
        <f t="shared" si="16"/>
        <v/>
      </c>
      <c r="S261" s="127" t="str">
        <f t="shared" si="17"/>
        <v/>
      </c>
      <c r="T261" s="127" t="str">
        <f t="shared" si="18"/>
        <v/>
      </c>
    </row>
    <row r="262" spans="1:20" ht="13.9" customHeight="1" outlineLevel="1">
      <c r="A262" s="124">
        <f t="shared" si="19"/>
        <v>260</v>
      </c>
      <c r="B262" s="2"/>
      <c r="C262" s="173"/>
      <c r="D262" s="3"/>
      <c r="E262" s="3"/>
      <c r="F262" s="3"/>
      <c r="G262" s="17"/>
      <c r="H262" s="6"/>
      <c r="I262" s="17"/>
      <c r="J262" s="6"/>
      <c r="K262" s="17"/>
      <c r="L262" s="4"/>
      <c r="M262" s="125" t="str">
        <f>(IF(L262&gt;0,ROUND(L262/Grunddaten!$B$3,2),""))</f>
        <v/>
      </c>
      <c r="N262" s="174"/>
      <c r="O262" s="6"/>
      <c r="P262" s="6"/>
      <c r="Q262" s="126" t="str">
        <f t="shared" si="15"/>
        <v/>
      </c>
      <c r="R262" s="127" t="str">
        <f t="shared" si="16"/>
        <v/>
      </c>
      <c r="S262" s="127" t="str">
        <f t="shared" si="17"/>
        <v/>
      </c>
      <c r="T262" s="127" t="str">
        <f t="shared" si="18"/>
        <v/>
      </c>
    </row>
    <row r="263" spans="1:20" ht="13.9" customHeight="1" outlineLevel="1">
      <c r="A263" s="124">
        <f t="shared" si="19"/>
        <v>261</v>
      </c>
      <c r="B263" s="2"/>
      <c r="C263" s="173"/>
      <c r="D263" s="3"/>
      <c r="E263" s="3"/>
      <c r="F263" s="3"/>
      <c r="G263" s="17"/>
      <c r="H263" s="6"/>
      <c r="I263" s="17"/>
      <c r="J263" s="6"/>
      <c r="K263" s="17"/>
      <c r="L263" s="4"/>
      <c r="M263" s="125" t="str">
        <f>(IF(L263&gt;0,ROUND(L263/Grunddaten!$B$3,2),""))</f>
        <v/>
      </c>
      <c r="N263" s="174"/>
      <c r="O263" s="6"/>
      <c r="P263" s="6"/>
      <c r="Q263" s="126" t="str">
        <f t="shared" si="15"/>
        <v/>
      </c>
      <c r="R263" s="127" t="str">
        <f t="shared" si="16"/>
        <v/>
      </c>
      <c r="S263" s="127" t="str">
        <f t="shared" si="17"/>
        <v/>
      </c>
      <c r="T263" s="127" t="str">
        <f t="shared" si="18"/>
        <v/>
      </c>
    </row>
    <row r="264" spans="1:20" ht="13.9" customHeight="1" outlineLevel="1">
      <c r="A264" s="124">
        <f t="shared" si="19"/>
        <v>262</v>
      </c>
      <c r="B264" s="2"/>
      <c r="C264" s="173"/>
      <c r="D264" s="3"/>
      <c r="E264" s="3"/>
      <c r="F264" s="3"/>
      <c r="G264" s="17"/>
      <c r="H264" s="6"/>
      <c r="I264" s="17"/>
      <c r="J264" s="6"/>
      <c r="K264" s="17"/>
      <c r="L264" s="4"/>
      <c r="M264" s="125" t="str">
        <f>(IF(L264&gt;0,ROUND(L264/Grunddaten!$B$3,2),""))</f>
        <v/>
      </c>
      <c r="N264" s="174"/>
      <c r="O264" s="6"/>
      <c r="P264" s="6"/>
      <c r="Q264" s="126" t="str">
        <f t="shared" ref="Q264:Q303" si="20">IF(M264="","",IF(M264-O264-P264&lt;0,"Fehler",M264-O264-P264))</f>
        <v/>
      </c>
      <c r="R264" s="127" t="str">
        <f t="shared" ref="R264:R303" si="21">IF(M264="","",IF(Q264="Fehler","Fehler",K264*O264/M264))</f>
        <v/>
      </c>
      <c r="S264" s="127" t="str">
        <f t="shared" ref="S264:S303" si="22">IF(M264="","",IF(Q264="fehler","Fehler",K264*P264/M264))</f>
        <v/>
      </c>
      <c r="T264" s="127" t="str">
        <f t="shared" ref="T264:T303" si="23">IF(M264="","", IF(Q264="Fehler","Fehler",K264-R264-S264))</f>
        <v/>
      </c>
    </row>
    <row r="265" spans="1:20" ht="13.9" customHeight="1" outlineLevel="1">
      <c r="A265" s="124">
        <f t="shared" si="19"/>
        <v>263</v>
      </c>
      <c r="B265" s="2"/>
      <c r="C265" s="173"/>
      <c r="D265" s="3"/>
      <c r="E265" s="3"/>
      <c r="F265" s="3"/>
      <c r="G265" s="17"/>
      <c r="H265" s="6"/>
      <c r="I265" s="17"/>
      <c r="J265" s="6"/>
      <c r="K265" s="17"/>
      <c r="L265" s="4"/>
      <c r="M265" s="125" t="str">
        <f>(IF(L265&gt;0,ROUND(L265/Grunddaten!$B$3,2),""))</f>
        <v/>
      </c>
      <c r="N265" s="174"/>
      <c r="O265" s="6"/>
      <c r="P265" s="6"/>
      <c r="Q265" s="126" t="str">
        <f t="shared" si="20"/>
        <v/>
      </c>
      <c r="R265" s="127" t="str">
        <f t="shared" si="21"/>
        <v/>
      </c>
      <c r="S265" s="127" t="str">
        <f t="shared" si="22"/>
        <v/>
      </c>
      <c r="T265" s="127" t="str">
        <f t="shared" si="23"/>
        <v/>
      </c>
    </row>
    <row r="266" spans="1:20" ht="13.9" customHeight="1" outlineLevel="1">
      <c r="A266" s="124">
        <f t="shared" si="19"/>
        <v>264</v>
      </c>
      <c r="B266" s="2"/>
      <c r="C266" s="173"/>
      <c r="D266" s="3"/>
      <c r="E266" s="3"/>
      <c r="F266" s="3"/>
      <c r="G266" s="17"/>
      <c r="H266" s="6"/>
      <c r="I266" s="17"/>
      <c r="J266" s="6"/>
      <c r="K266" s="17"/>
      <c r="L266" s="4"/>
      <c r="M266" s="125" t="str">
        <f>(IF(L266&gt;0,ROUND(L266/Grunddaten!$B$3,2),""))</f>
        <v/>
      </c>
      <c r="N266" s="174"/>
      <c r="O266" s="6"/>
      <c r="P266" s="6"/>
      <c r="Q266" s="126" t="str">
        <f t="shared" si="20"/>
        <v/>
      </c>
      <c r="R266" s="127" t="str">
        <f t="shared" si="21"/>
        <v/>
      </c>
      <c r="S266" s="127" t="str">
        <f t="shared" si="22"/>
        <v/>
      </c>
      <c r="T266" s="127" t="str">
        <f t="shared" si="23"/>
        <v/>
      </c>
    </row>
    <row r="267" spans="1:20" ht="13.9" customHeight="1" outlineLevel="1">
      <c r="A267" s="124">
        <f t="shared" si="19"/>
        <v>265</v>
      </c>
      <c r="B267" s="2"/>
      <c r="C267" s="173"/>
      <c r="D267" s="3"/>
      <c r="E267" s="3"/>
      <c r="F267" s="3"/>
      <c r="G267" s="17"/>
      <c r="H267" s="6"/>
      <c r="I267" s="17"/>
      <c r="J267" s="6"/>
      <c r="K267" s="17"/>
      <c r="L267" s="4"/>
      <c r="M267" s="125" t="str">
        <f>(IF(L267&gt;0,ROUND(L267/Grunddaten!$B$3,2),""))</f>
        <v/>
      </c>
      <c r="N267" s="174"/>
      <c r="O267" s="6"/>
      <c r="P267" s="6"/>
      <c r="Q267" s="126" t="str">
        <f t="shared" si="20"/>
        <v/>
      </c>
      <c r="R267" s="127" t="str">
        <f t="shared" si="21"/>
        <v/>
      </c>
      <c r="S267" s="127" t="str">
        <f t="shared" si="22"/>
        <v/>
      </c>
      <c r="T267" s="127" t="str">
        <f t="shared" si="23"/>
        <v/>
      </c>
    </row>
    <row r="268" spans="1:20" ht="13.9" customHeight="1" outlineLevel="1">
      <c r="A268" s="124">
        <f t="shared" si="19"/>
        <v>266</v>
      </c>
      <c r="B268" s="2"/>
      <c r="C268" s="173"/>
      <c r="D268" s="3"/>
      <c r="E268" s="3"/>
      <c r="F268" s="3"/>
      <c r="G268" s="17"/>
      <c r="H268" s="6"/>
      <c r="I268" s="17"/>
      <c r="J268" s="6"/>
      <c r="K268" s="17"/>
      <c r="L268" s="4"/>
      <c r="M268" s="125" t="str">
        <f>(IF(L268&gt;0,ROUND(L268/Grunddaten!$B$3,2),""))</f>
        <v/>
      </c>
      <c r="N268" s="174"/>
      <c r="O268" s="6"/>
      <c r="P268" s="6"/>
      <c r="Q268" s="126" t="str">
        <f t="shared" si="20"/>
        <v/>
      </c>
      <c r="R268" s="127" t="str">
        <f t="shared" si="21"/>
        <v/>
      </c>
      <c r="S268" s="127" t="str">
        <f t="shared" si="22"/>
        <v/>
      </c>
      <c r="T268" s="127" t="str">
        <f t="shared" si="23"/>
        <v/>
      </c>
    </row>
    <row r="269" spans="1:20" ht="13.9" customHeight="1" outlineLevel="1">
      <c r="A269" s="124">
        <f t="shared" si="19"/>
        <v>267</v>
      </c>
      <c r="B269" s="2"/>
      <c r="C269" s="173"/>
      <c r="D269" s="3"/>
      <c r="E269" s="3"/>
      <c r="F269" s="3"/>
      <c r="G269" s="17"/>
      <c r="H269" s="6"/>
      <c r="I269" s="17"/>
      <c r="J269" s="6"/>
      <c r="K269" s="17"/>
      <c r="L269" s="4"/>
      <c r="M269" s="125" t="str">
        <f>(IF(L269&gt;0,ROUND(L269/Grunddaten!$B$3,2),""))</f>
        <v/>
      </c>
      <c r="N269" s="174"/>
      <c r="O269" s="6"/>
      <c r="P269" s="6"/>
      <c r="Q269" s="126" t="str">
        <f t="shared" si="20"/>
        <v/>
      </c>
      <c r="R269" s="127" t="str">
        <f t="shared" si="21"/>
        <v/>
      </c>
      <c r="S269" s="127" t="str">
        <f t="shared" si="22"/>
        <v/>
      </c>
      <c r="T269" s="127" t="str">
        <f t="shared" si="23"/>
        <v/>
      </c>
    </row>
    <row r="270" spans="1:20" ht="13.9" customHeight="1" outlineLevel="1">
      <c r="A270" s="124">
        <f t="shared" si="19"/>
        <v>268</v>
      </c>
      <c r="B270" s="2"/>
      <c r="C270" s="173"/>
      <c r="D270" s="3"/>
      <c r="E270" s="3"/>
      <c r="F270" s="3"/>
      <c r="G270" s="17"/>
      <c r="H270" s="6"/>
      <c r="I270" s="17"/>
      <c r="J270" s="6"/>
      <c r="K270" s="17"/>
      <c r="L270" s="4"/>
      <c r="M270" s="125" t="str">
        <f>(IF(L270&gt;0,ROUND(L270/Grunddaten!$B$3,2),""))</f>
        <v/>
      </c>
      <c r="N270" s="174"/>
      <c r="O270" s="6"/>
      <c r="P270" s="6"/>
      <c r="Q270" s="126" t="str">
        <f t="shared" si="20"/>
        <v/>
      </c>
      <c r="R270" s="127" t="str">
        <f t="shared" si="21"/>
        <v/>
      </c>
      <c r="S270" s="127" t="str">
        <f t="shared" si="22"/>
        <v/>
      </c>
      <c r="T270" s="127" t="str">
        <f t="shared" si="23"/>
        <v/>
      </c>
    </row>
    <row r="271" spans="1:20" ht="13.9" customHeight="1" outlineLevel="1">
      <c r="A271" s="124">
        <f t="shared" si="19"/>
        <v>269</v>
      </c>
      <c r="B271" s="2"/>
      <c r="C271" s="173"/>
      <c r="D271" s="3"/>
      <c r="E271" s="3"/>
      <c r="F271" s="3"/>
      <c r="G271" s="17"/>
      <c r="H271" s="6"/>
      <c r="I271" s="17"/>
      <c r="J271" s="6"/>
      <c r="K271" s="17"/>
      <c r="L271" s="4"/>
      <c r="M271" s="125" t="str">
        <f>(IF(L271&gt;0,ROUND(L271/Grunddaten!$B$3,2),""))</f>
        <v/>
      </c>
      <c r="N271" s="174"/>
      <c r="O271" s="6"/>
      <c r="P271" s="6"/>
      <c r="Q271" s="126" t="str">
        <f t="shared" si="20"/>
        <v/>
      </c>
      <c r="R271" s="127" t="str">
        <f t="shared" si="21"/>
        <v/>
      </c>
      <c r="S271" s="127" t="str">
        <f t="shared" si="22"/>
        <v/>
      </c>
      <c r="T271" s="127" t="str">
        <f t="shared" si="23"/>
        <v/>
      </c>
    </row>
    <row r="272" spans="1:20" ht="13.9" customHeight="1" outlineLevel="1">
      <c r="A272" s="124">
        <f t="shared" si="19"/>
        <v>270</v>
      </c>
      <c r="B272" s="2"/>
      <c r="C272" s="173"/>
      <c r="D272" s="3"/>
      <c r="E272" s="3"/>
      <c r="F272" s="3"/>
      <c r="G272" s="17"/>
      <c r="H272" s="6"/>
      <c r="I272" s="17"/>
      <c r="J272" s="6"/>
      <c r="K272" s="17"/>
      <c r="L272" s="4"/>
      <c r="M272" s="125" t="str">
        <f>(IF(L272&gt;0,ROUND(L272/Grunddaten!$B$3,2),""))</f>
        <v/>
      </c>
      <c r="N272" s="174"/>
      <c r="O272" s="6"/>
      <c r="P272" s="6"/>
      <c r="Q272" s="126" t="str">
        <f t="shared" si="20"/>
        <v/>
      </c>
      <c r="R272" s="127" t="str">
        <f t="shared" si="21"/>
        <v/>
      </c>
      <c r="S272" s="127" t="str">
        <f t="shared" si="22"/>
        <v/>
      </c>
      <c r="T272" s="127" t="str">
        <f t="shared" si="23"/>
        <v/>
      </c>
    </row>
    <row r="273" spans="1:20" ht="13.9" customHeight="1" outlineLevel="1">
      <c r="A273" s="124">
        <f t="shared" si="19"/>
        <v>271</v>
      </c>
      <c r="B273" s="2"/>
      <c r="C273" s="173"/>
      <c r="D273" s="3"/>
      <c r="E273" s="3"/>
      <c r="F273" s="3"/>
      <c r="G273" s="17"/>
      <c r="H273" s="6"/>
      <c r="I273" s="17"/>
      <c r="J273" s="6"/>
      <c r="K273" s="17"/>
      <c r="L273" s="4"/>
      <c r="M273" s="125" t="str">
        <f>(IF(L273&gt;0,ROUND(L273/Grunddaten!$B$3,2),""))</f>
        <v/>
      </c>
      <c r="N273" s="174"/>
      <c r="O273" s="6"/>
      <c r="P273" s="6"/>
      <c r="Q273" s="126" t="str">
        <f t="shared" si="20"/>
        <v/>
      </c>
      <c r="R273" s="127" t="str">
        <f t="shared" si="21"/>
        <v/>
      </c>
      <c r="S273" s="127" t="str">
        <f t="shared" si="22"/>
        <v/>
      </c>
      <c r="T273" s="127" t="str">
        <f t="shared" si="23"/>
        <v/>
      </c>
    </row>
    <row r="274" spans="1:20" ht="13.9" customHeight="1" outlineLevel="1">
      <c r="A274" s="124">
        <f t="shared" si="19"/>
        <v>272</v>
      </c>
      <c r="B274" s="2"/>
      <c r="C274" s="173"/>
      <c r="D274" s="3"/>
      <c r="E274" s="3"/>
      <c r="F274" s="3"/>
      <c r="G274" s="17"/>
      <c r="H274" s="6"/>
      <c r="I274" s="17"/>
      <c r="J274" s="6"/>
      <c r="K274" s="17"/>
      <c r="L274" s="4"/>
      <c r="M274" s="125" t="str">
        <f>(IF(L274&gt;0,ROUND(L274/Grunddaten!$B$3,2),""))</f>
        <v/>
      </c>
      <c r="N274" s="174"/>
      <c r="O274" s="6"/>
      <c r="P274" s="6"/>
      <c r="Q274" s="126" t="str">
        <f t="shared" si="20"/>
        <v/>
      </c>
      <c r="R274" s="127" t="str">
        <f t="shared" si="21"/>
        <v/>
      </c>
      <c r="S274" s="127" t="str">
        <f t="shared" si="22"/>
        <v/>
      </c>
      <c r="T274" s="127" t="str">
        <f t="shared" si="23"/>
        <v/>
      </c>
    </row>
    <row r="275" spans="1:20" ht="13.9" customHeight="1" outlineLevel="1">
      <c r="A275" s="124">
        <f t="shared" si="19"/>
        <v>273</v>
      </c>
      <c r="B275" s="2"/>
      <c r="C275" s="173"/>
      <c r="D275" s="3"/>
      <c r="E275" s="3"/>
      <c r="F275" s="3"/>
      <c r="G275" s="17"/>
      <c r="H275" s="6"/>
      <c r="I275" s="17"/>
      <c r="J275" s="6"/>
      <c r="K275" s="17"/>
      <c r="L275" s="4"/>
      <c r="M275" s="125" t="str">
        <f>(IF(L275&gt;0,ROUND(L275/Grunddaten!$B$3,2),""))</f>
        <v/>
      </c>
      <c r="N275" s="174"/>
      <c r="O275" s="6"/>
      <c r="P275" s="6"/>
      <c r="Q275" s="126" t="str">
        <f t="shared" si="20"/>
        <v/>
      </c>
      <c r="R275" s="127" t="str">
        <f t="shared" si="21"/>
        <v/>
      </c>
      <c r="S275" s="127" t="str">
        <f t="shared" si="22"/>
        <v/>
      </c>
      <c r="T275" s="127" t="str">
        <f t="shared" si="23"/>
        <v/>
      </c>
    </row>
    <row r="276" spans="1:20" ht="13.9" customHeight="1" outlineLevel="1">
      <c r="A276" s="124">
        <f t="shared" si="19"/>
        <v>274</v>
      </c>
      <c r="B276" s="2"/>
      <c r="C276" s="173"/>
      <c r="D276" s="3"/>
      <c r="E276" s="3"/>
      <c r="F276" s="3"/>
      <c r="G276" s="17"/>
      <c r="H276" s="6"/>
      <c r="I276" s="17"/>
      <c r="J276" s="6"/>
      <c r="K276" s="17"/>
      <c r="L276" s="4"/>
      <c r="M276" s="125" t="str">
        <f>(IF(L276&gt;0,ROUND(L276/Grunddaten!$B$3,2),""))</f>
        <v/>
      </c>
      <c r="N276" s="174"/>
      <c r="O276" s="6"/>
      <c r="P276" s="6"/>
      <c r="Q276" s="126" t="str">
        <f t="shared" si="20"/>
        <v/>
      </c>
      <c r="R276" s="127" t="str">
        <f t="shared" si="21"/>
        <v/>
      </c>
      <c r="S276" s="127" t="str">
        <f t="shared" si="22"/>
        <v/>
      </c>
      <c r="T276" s="127" t="str">
        <f t="shared" si="23"/>
        <v/>
      </c>
    </row>
    <row r="277" spans="1:20" ht="13.9" customHeight="1" outlineLevel="1">
      <c r="A277" s="124">
        <f t="shared" si="19"/>
        <v>275</v>
      </c>
      <c r="B277" s="2"/>
      <c r="C277" s="173"/>
      <c r="D277" s="3"/>
      <c r="E277" s="3"/>
      <c r="F277" s="3"/>
      <c r="G277" s="17"/>
      <c r="H277" s="6"/>
      <c r="I277" s="17"/>
      <c r="J277" s="6"/>
      <c r="K277" s="17"/>
      <c r="L277" s="4"/>
      <c r="M277" s="125" t="str">
        <f>(IF(L277&gt;0,ROUND(L277/Grunddaten!$B$3,2),""))</f>
        <v/>
      </c>
      <c r="N277" s="174"/>
      <c r="O277" s="6"/>
      <c r="P277" s="6"/>
      <c r="Q277" s="126" t="str">
        <f t="shared" si="20"/>
        <v/>
      </c>
      <c r="R277" s="127" t="str">
        <f t="shared" si="21"/>
        <v/>
      </c>
      <c r="S277" s="127" t="str">
        <f t="shared" si="22"/>
        <v/>
      </c>
      <c r="T277" s="127" t="str">
        <f t="shared" si="23"/>
        <v/>
      </c>
    </row>
    <row r="278" spans="1:20" ht="13.9" customHeight="1" outlineLevel="1">
      <c r="A278" s="124">
        <f t="shared" si="19"/>
        <v>276</v>
      </c>
      <c r="B278" s="2"/>
      <c r="C278" s="173"/>
      <c r="D278" s="3"/>
      <c r="E278" s="3"/>
      <c r="F278" s="3"/>
      <c r="G278" s="17"/>
      <c r="H278" s="6"/>
      <c r="I278" s="17"/>
      <c r="J278" s="6"/>
      <c r="K278" s="17"/>
      <c r="L278" s="4"/>
      <c r="M278" s="125" t="str">
        <f>(IF(L278&gt;0,ROUND(L278/Grunddaten!$B$3,2),""))</f>
        <v/>
      </c>
      <c r="N278" s="174"/>
      <c r="O278" s="6"/>
      <c r="P278" s="6"/>
      <c r="Q278" s="126" t="str">
        <f t="shared" si="20"/>
        <v/>
      </c>
      <c r="R278" s="127" t="str">
        <f t="shared" si="21"/>
        <v/>
      </c>
      <c r="S278" s="127" t="str">
        <f t="shared" si="22"/>
        <v/>
      </c>
      <c r="T278" s="127" t="str">
        <f t="shared" si="23"/>
        <v/>
      </c>
    </row>
    <row r="279" spans="1:20" ht="13.9" customHeight="1" outlineLevel="1">
      <c r="A279" s="124">
        <f t="shared" si="19"/>
        <v>277</v>
      </c>
      <c r="B279" s="2"/>
      <c r="C279" s="173"/>
      <c r="D279" s="3"/>
      <c r="E279" s="3"/>
      <c r="F279" s="3"/>
      <c r="G279" s="17"/>
      <c r="H279" s="6"/>
      <c r="I279" s="17"/>
      <c r="J279" s="6"/>
      <c r="K279" s="17"/>
      <c r="L279" s="4"/>
      <c r="M279" s="125" t="str">
        <f>(IF(L279&gt;0,ROUND(L279/Grunddaten!$B$3,2),""))</f>
        <v/>
      </c>
      <c r="N279" s="174"/>
      <c r="O279" s="6"/>
      <c r="P279" s="6"/>
      <c r="Q279" s="126" t="str">
        <f t="shared" si="20"/>
        <v/>
      </c>
      <c r="R279" s="127" t="str">
        <f t="shared" si="21"/>
        <v/>
      </c>
      <c r="S279" s="127" t="str">
        <f t="shared" si="22"/>
        <v/>
      </c>
      <c r="T279" s="127" t="str">
        <f t="shared" si="23"/>
        <v/>
      </c>
    </row>
    <row r="280" spans="1:20" ht="13.9" customHeight="1" outlineLevel="1">
      <c r="A280" s="124">
        <f t="shared" si="19"/>
        <v>278</v>
      </c>
      <c r="B280" s="2"/>
      <c r="C280" s="173"/>
      <c r="D280" s="3"/>
      <c r="E280" s="3"/>
      <c r="F280" s="3"/>
      <c r="G280" s="17"/>
      <c r="H280" s="6"/>
      <c r="I280" s="17"/>
      <c r="J280" s="6"/>
      <c r="K280" s="17"/>
      <c r="L280" s="4"/>
      <c r="M280" s="125" t="str">
        <f>(IF(L280&gt;0,ROUND(L280/Grunddaten!$B$3,2),""))</f>
        <v/>
      </c>
      <c r="N280" s="174"/>
      <c r="O280" s="6"/>
      <c r="P280" s="6"/>
      <c r="Q280" s="126" t="str">
        <f t="shared" si="20"/>
        <v/>
      </c>
      <c r="R280" s="127" t="str">
        <f t="shared" si="21"/>
        <v/>
      </c>
      <c r="S280" s="127" t="str">
        <f t="shared" si="22"/>
        <v/>
      </c>
      <c r="T280" s="127" t="str">
        <f t="shared" si="23"/>
        <v/>
      </c>
    </row>
    <row r="281" spans="1:20" ht="13.9" customHeight="1" outlineLevel="1">
      <c r="A281" s="124">
        <f t="shared" si="19"/>
        <v>279</v>
      </c>
      <c r="B281" s="2"/>
      <c r="C281" s="173"/>
      <c r="D281" s="3"/>
      <c r="E281" s="3"/>
      <c r="F281" s="3"/>
      <c r="G281" s="17"/>
      <c r="H281" s="6"/>
      <c r="I281" s="17"/>
      <c r="J281" s="6"/>
      <c r="K281" s="17"/>
      <c r="L281" s="4"/>
      <c r="M281" s="125" t="str">
        <f>(IF(L281&gt;0,ROUND(L281/Grunddaten!$B$3,2),""))</f>
        <v/>
      </c>
      <c r="N281" s="174"/>
      <c r="O281" s="6"/>
      <c r="P281" s="6"/>
      <c r="Q281" s="126" t="str">
        <f t="shared" si="20"/>
        <v/>
      </c>
      <c r="R281" s="127" t="str">
        <f t="shared" si="21"/>
        <v/>
      </c>
      <c r="S281" s="127" t="str">
        <f t="shared" si="22"/>
        <v/>
      </c>
      <c r="T281" s="127" t="str">
        <f t="shared" si="23"/>
        <v/>
      </c>
    </row>
    <row r="282" spans="1:20" ht="13.9" customHeight="1" outlineLevel="1">
      <c r="A282" s="124">
        <f t="shared" si="19"/>
        <v>280</v>
      </c>
      <c r="B282" s="2"/>
      <c r="C282" s="173"/>
      <c r="D282" s="3"/>
      <c r="E282" s="3"/>
      <c r="F282" s="3"/>
      <c r="G282" s="17"/>
      <c r="H282" s="6"/>
      <c r="I282" s="17"/>
      <c r="J282" s="6"/>
      <c r="K282" s="17"/>
      <c r="L282" s="4"/>
      <c r="M282" s="125" t="str">
        <f>(IF(L282&gt;0,ROUND(L282/Grunddaten!$B$3,2),""))</f>
        <v/>
      </c>
      <c r="N282" s="174"/>
      <c r="O282" s="6"/>
      <c r="P282" s="6"/>
      <c r="Q282" s="126" t="str">
        <f t="shared" si="20"/>
        <v/>
      </c>
      <c r="R282" s="127" t="str">
        <f t="shared" si="21"/>
        <v/>
      </c>
      <c r="S282" s="127" t="str">
        <f t="shared" si="22"/>
        <v/>
      </c>
      <c r="T282" s="127" t="str">
        <f t="shared" si="23"/>
        <v/>
      </c>
    </row>
    <row r="283" spans="1:20" ht="13.9" customHeight="1" outlineLevel="1">
      <c r="A283" s="124">
        <f t="shared" si="19"/>
        <v>281</v>
      </c>
      <c r="B283" s="2"/>
      <c r="C283" s="173"/>
      <c r="D283" s="3"/>
      <c r="E283" s="3"/>
      <c r="F283" s="3"/>
      <c r="G283" s="17"/>
      <c r="H283" s="6"/>
      <c r="I283" s="17"/>
      <c r="J283" s="6"/>
      <c r="K283" s="17"/>
      <c r="L283" s="4"/>
      <c r="M283" s="125" t="str">
        <f>(IF(L283&gt;0,ROUND(L283/Grunddaten!$B$3,2),""))</f>
        <v/>
      </c>
      <c r="N283" s="174"/>
      <c r="O283" s="6"/>
      <c r="P283" s="6"/>
      <c r="Q283" s="126" t="str">
        <f t="shared" si="20"/>
        <v/>
      </c>
      <c r="R283" s="127" t="str">
        <f t="shared" si="21"/>
        <v/>
      </c>
      <c r="S283" s="127" t="str">
        <f t="shared" si="22"/>
        <v/>
      </c>
      <c r="T283" s="127" t="str">
        <f t="shared" si="23"/>
        <v/>
      </c>
    </row>
    <row r="284" spans="1:20" ht="13.9" customHeight="1" outlineLevel="1">
      <c r="A284" s="124">
        <f t="shared" si="19"/>
        <v>282</v>
      </c>
      <c r="B284" s="2"/>
      <c r="C284" s="173"/>
      <c r="D284" s="3"/>
      <c r="E284" s="3"/>
      <c r="F284" s="3"/>
      <c r="G284" s="17"/>
      <c r="H284" s="6"/>
      <c r="I284" s="17"/>
      <c r="J284" s="6"/>
      <c r="K284" s="17"/>
      <c r="L284" s="4"/>
      <c r="M284" s="125" t="str">
        <f>(IF(L284&gt;0,ROUND(L284/Grunddaten!$B$3,2),""))</f>
        <v/>
      </c>
      <c r="N284" s="174"/>
      <c r="O284" s="6"/>
      <c r="P284" s="6"/>
      <c r="Q284" s="126" t="str">
        <f t="shared" si="20"/>
        <v/>
      </c>
      <c r="R284" s="127" t="str">
        <f t="shared" si="21"/>
        <v/>
      </c>
      <c r="S284" s="127" t="str">
        <f t="shared" si="22"/>
        <v/>
      </c>
      <c r="T284" s="127" t="str">
        <f t="shared" si="23"/>
        <v/>
      </c>
    </row>
    <row r="285" spans="1:20" ht="13.9" customHeight="1" outlineLevel="1">
      <c r="A285" s="124">
        <f t="shared" si="19"/>
        <v>283</v>
      </c>
      <c r="B285" s="2"/>
      <c r="C285" s="173"/>
      <c r="D285" s="3"/>
      <c r="E285" s="3"/>
      <c r="F285" s="3"/>
      <c r="G285" s="17"/>
      <c r="H285" s="6"/>
      <c r="I285" s="17"/>
      <c r="J285" s="6"/>
      <c r="K285" s="17"/>
      <c r="L285" s="4"/>
      <c r="M285" s="125" t="str">
        <f>(IF(L285&gt;0,ROUND(L285/Grunddaten!$B$3,2),""))</f>
        <v/>
      </c>
      <c r="N285" s="174"/>
      <c r="O285" s="6"/>
      <c r="P285" s="6"/>
      <c r="Q285" s="126" t="str">
        <f t="shared" si="20"/>
        <v/>
      </c>
      <c r="R285" s="127" t="str">
        <f t="shared" si="21"/>
        <v/>
      </c>
      <c r="S285" s="127" t="str">
        <f t="shared" si="22"/>
        <v/>
      </c>
      <c r="T285" s="127" t="str">
        <f t="shared" si="23"/>
        <v/>
      </c>
    </row>
    <row r="286" spans="1:20" ht="13.9" customHeight="1" outlineLevel="1">
      <c r="A286" s="124">
        <f t="shared" si="19"/>
        <v>284</v>
      </c>
      <c r="B286" s="2"/>
      <c r="C286" s="173"/>
      <c r="D286" s="3"/>
      <c r="E286" s="3"/>
      <c r="F286" s="3"/>
      <c r="G286" s="17"/>
      <c r="H286" s="6"/>
      <c r="I286" s="17"/>
      <c r="J286" s="6"/>
      <c r="K286" s="17"/>
      <c r="L286" s="4"/>
      <c r="M286" s="125" t="str">
        <f>(IF(L286&gt;0,ROUND(L286/Grunddaten!$B$3,2),""))</f>
        <v/>
      </c>
      <c r="N286" s="174"/>
      <c r="O286" s="6"/>
      <c r="P286" s="6"/>
      <c r="Q286" s="126" t="str">
        <f t="shared" si="20"/>
        <v/>
      </c>
      <c r="R286" s="127" t="str">
        <f t="shared" si="21"/>
        <v/>
      </c>
      <c r="S286" s="127" t="str">
        <f t="shared" si="22"/>
        <v/>
      </c>
      <c r="T286" s="127" t="str">
        <f t="shared" si="23"/>
        <v/>
      </c>
    </row>
    <row r="287" spans="1:20" ht="13.9" customHeight="1" outlineLevel="1">
      <c r="A287" s="124">
        <f t="shared" si="19"/>
        <v>285</v>
      </c>
      <c r="B287" s="2"/>
      <c r="C287" s="173"/>
      <c r="D287" s="3"/>
      <c r="E287" s="3"/>
      <c r="F287" s="3"/>
      <c r="G287" s="17"/>
      <c r="H287" s="6"/>
      <c r="I287" s="17"/>
      <c r="J287" s="6"/>
      <c r="K287" s="17"/>
      <c r="L287" s="4"/>
      <c r="M287" s="125" t="str">
        <f>(IF(L287&gt;0,ROUND(L287/Grunddaten!$B$3,2),""))</f>
        <v/>
      </c>
      <c r="N287" s="174"/>
      <c r="O287" s="6"/>
      <c r="P287" s="6"/>
      <c r="Q287" s="126" t="str">
        <f t="shared" si="20"/>
        <v/>
      </c>
      <c r="R287" s="127" t="str">
        <f t="shared" si="21"/>
        <v/>
      </c>
      <c r="S287" s="127" t="str">
        <f t="shared" si="22"/>
        <v/>
      </c>
      <c r="T287" s="127" t="str">
        <f t="shared" si="23"/>
        <v/>
      </c>
    </row>
    <row r="288" spans="1:20" ht="15" customHeight="1" outlineLevel="1">
      <c r="A288" s="124">
        <f t="shared" si="19"/>
        <v>286</v>
      </c>
      <c r="B288" s="2"/>
      <c r="C288" s="173"/>
      <c r="D288" s="3"/>
      <c r="E288" s="3"/>
      <c r="F288" s="3"/>
      <c r="G288" s="17"/>
      <c r="H288" s="6"/>
      <c r="I288" s="17"/>
      <c r="J288" s="6"/>
      <c r="K288" s="17"/>
      <c r="L288" s="4"/>
      <c r="M288" s="125" t="str">
        <f>(IF(L288&gt;0,ROUND(L288/Grunddaten!$B$3,2),""))</f>
        <v/>
      </c>
      <c r="N288" s="174"/>
      <c r="O288" s="6"/>
      <c r="P288" s="6"/>
      <c r="Q288" s="126" t="str">
        <f t="shared" si="20"/>
        <v/>
      </c>
      <c r="R288" s="127" t="str">
        <f t="shared" si="21"/>
        <v/>
      </c>
      <c r="S288" s="127" t="str">
        <f t="shared" si="22"/>
        <v/>
      </c>
      <c r="T288" s="127" t="str">
        <f t="shared" si="23"/>
        <v/>
      </c>
    </row>
    <row r="289" spans="1:20" ht="13.9" customHeight="1" outlineLevel="1">
      <c r="A289" s="124">
        <f t="shared" si="19"/>
        <v>287</v>
      </c>
      <c r="B289" s="2"/>
      <c r="C289" s="173"/>
      <c r="D289" s="3"/>
      <c r="E289" s="3"/>
      <c r="F289" s="3"/>
      <c r="G289" s="17"/>
      <c r="H289" s="6"/>
      <c r="I289" s="17"/>
      <c r="J289" s="6"/>
      <c r="K289" s="17"/>
      <c r="L289" s="4"/>
      <c r="M289" s="125" t="str">
        <f>(IF(L289&gt;0,ROUND(L289/Grunddaten!$B$3,2),""))</f>
        <v/>
      </c>
      <c r="N289" s="174"/>
      <c r="O289" s="6"/>
      <c r="P289" s="6"/>
      <c r="Q289" s="126" t="str">
        <f t="shared" si="20"/>
        <v/>
      </c>
      <c r="R289" s="127" t="str">
        <f t="shared" si="21"/>
        <v/>
      </c>
      <c r="S289" s="127" t="str">
        <f t="shared" si="22"/>
        <v/>
      </c>
      <c r="T289" s="127" t="str">
        <f t="shared" si="23"/>
        <v/>
      </c>
    </row>
    <row r="290" spans="1:20" ht="13.9" customHeight="1" outlineLevel="1">
      <c r="A290" s="124">
        <f t="shared" si="19"/>
        <v>288</v>
      </c>
      <c r="B290" s="2"/>
      <c r="C290" s="173"/>
      <c r="D290" s="3"/>
      <c r="E290" s="3"/>
      <c r="F290" s="3"/>
      <c r="G290" s="17"/>
      <c r="H290" s="6"/>
      <c r="I290" s="17"/>
      <c r="J290" s="6"/>
      <c r="K290" s="17"/>
      <c r="L290" s="4"/>
      <c r="M290" s="125" t="str">
        <f>(IF(L290&gt;0,ROUND(L290/Grunddaten!$B$3,2),""))</f>
        <v/>
      </c>
      <c r="N290" s="174"/>
      <c r="O290" s="6"/>
      <c r="P290" s="6"/>
      <c r="Q290" s="126" t="str">
        <f t="shared" si="20"/>
        <v/>
      </c>
      <c r="R290" s="127" t="str">
        <f t="shared" si="21"/>
        <v/>
      </c>
      <c r="S290" s="127" t="str">
        <f t="shared" si="22"/>
        <v/>
      </c>
      <c r="T290" s="127" t="str">
        <f t="shared" si="23"/>
        <v/>
      </c>
    </row>
    <row r="291" spans="1:20" ht="13.9" customHeight="1" outlineLevel="1">
      <c r="A291" s="124">
        <f t="shared" si="19"/>
        <v>289</v>
      </c>
      <c r="B291" s="2"/>
      <c r="C291" s="173"/>
      <c r="D291" s="3"/>
      <c r="E291" s="3"/>
      <c r="F291" s="3"/>
      <c r="G291" s="17"/>
      <c r="H291" s="6"/>
      <c r="I291" s="17"/>
      <c r="J291" s="6"/>
      <c r="K291" s="17"/>
      <c r="L291" s="4"/>
      <c r="M291" s="125" t="str">
        <f>(IF(L291&gt;0,ROUND(L291/Grunddaten!$B$3,2),""))</f>
        <v/>
      </c>
      <c r="N291" s="174"/>
      <c r="O291" s="6"/>
      <c r="P291" s="6"/>
      <c r="Q291" s="126" t="str">
        <f t="shared" si="20"/>
        <v/>
      </c>
      <c r="R291" s="127" t="str">
        <f t="shared" si="21"/>
        <v/>
      </c>
      <c r="S291" s="127" t="str">
        <f t="shared" si="22"/>
        <v/>
      </c>
      <c r="T291" s="127" t="str">
        <f t="shared" si="23"/>
        <v/>
      </c>
    </row>
    <row r="292" spans="1:20" ht="13.9" customHeight="1" outlineLevel="1">
      <c r="A292" s="124">
        <f t="shared" si="19"/>
        <v>290</v>
      </c>
      <c r="B292" s="2"/>
      <c r="C292" s="173"/>
      <c r="D292" s="3"/>
      <c r="E292" s="3"/>
      <c r="F292" s="3"/>
      <c r="G292" s="17"/>
      <c r="H292" s="6"/>
      <c r="I292" s="17"/>
      <c r="J292" s="6"/>
      <c r="K292" s="17"/>
      <c r="L292" s="4"/>
      <c r="M292" s="125" t="str">
        <f>(IF(L292&gt;0,ROUND(L292/Grunddaten!$B$3,2),""))</f>
        <v/>
      </c>
      <c r="N292" s="174"/>
      <c r="O292" s="6"/>
      <c r="P292" s="6"/>
      <c r="Q292" s="126" t="str">
        <f t="shared" si="20"/>
        <v/>
      </c>
      <c r="R292" s="127" t="str">
        <f t="shared" si="21"/>
        <v/>
      </c>
      <c r="S292" s="127" t="str">
        <f t="shared" si="22"/>
        <v/>
      </c>
      <c r="T292" s="127" t="str">
        <f t="shared" si="23"/>
        <v/>
      </c>
    </row>
    <row r="293" spans="1:20" ht="13.9" customHeight="1" outlineLevel="1">
      <c r="A293" s="124">
        <f t="shared" si="19"/>
        <v>291</v>
      </c>
      <c r="B293" s="2"/>
      <c r="C293" s="173"/>
      <c r="D293" s="3"/>
      <c r="E293" s="3"/>
      <c r="F293" s="3"/>
      <c r="G293" s="17"/>
      <c r="H293" s="6"/>
      <c r="I293" s="17"/>
      <c r="J293" s="6"/>
      <c r="K293" s="17"/>
      <c r="L293" s="4"/>
      <c r="M293" s="125" t="str">
        <f>(IF(L293&gt;0,ROUND(L293/Grunddaten!$B$3,2),""))</f>
        <v/>
      </c>
      <c r="N293" s="174"/>
      <c r="O293" s="6"/>
      <c r="P293" s="6"/>
      <c r="Q293" s="126" t="str">
        <f t="shared" si="20"/>
        <v/>
      </c>
      <c r="R293" s="127" t="str">
        <f t="shared" si="21"/>
        <v/>
      </c>
      <c r="S293" s="127" t="str">
        <f t="shared" si="22"/>
        <v/>
      </c>
      <c r="T293" s="127" t="str">
        <f t="shared" si="23"/>
        <v/>
      </c>
    </row>
    <row r="294" spans="1:20" ht="13.9" customHeight="1" outlineLevel="1">
      <c r="A294" s="124">
        <f t="shared" si="19"/>
        <v>292</v>
      </c>
      <c r="B294" s="2"/>
      <c r="C294" s="173"/>
      <c r="D294" s="3"/>
      <c r="E294" s="3"/>
      <c r="F294" s="3"/>
      <c r="G294" s="17"/>
      <c r="H294" s="6"/>
      <c r="I294" s="17"/>
      <c r="J294" s="6"/>
      <c r="K294" s="17"/>
      <c r="L294" s="4"/>
      <c r="M294" s="125" t="str">
        <f>(IF(L294&gt;0,ROUND(L294/Grunddaten!$B$3,2),""))</f>
        <v/>
      </c>
      <c r="N294" s="174"/>
      <c r="O294" s="6"/>
      <c r="P294" s="6"/>
      <c r="Q294" s="126" t="str">
        <f t="shared" si="20"/>
        <v/>
      </c>
      <c r="R294" s="127" t="str">
        <f t="shared" si="21"/>
        <v/>
      </c>
      <c r="S294" s="127" t="str">
        <f t="shared" si="22"/>
        <v/>
      </c>
      <c r="T294" s="127" t="str">
        <f t="shared" si="23"/>
        <v/>
      </c>
    </row>
    <row r="295" spans="1:20" ht="13.9" customHeight="1" outlineLevel="1">
      <c r="A295" s="124">
        <f t="shared" si="19"/>
        <v>293</v>
      </c>
      <c r="B295" s="2"/>
      <c r="C295" s="173"/>
      <c r="D295" s="3"/>
      <c r="E295" s="3"/>
      <c r="F295" s="3"/>
      <c r="G295" s="17"/>
      <c r="H295" s="6"/>
      <c r="I295" s="17"/>
      <c r="J295" s="6"/>
      <c r="K295" s="17"/>
      <c r="L295" s="4"/>
      <c r="M295" s="125" t="str">
        <f>(IF(L295&gt;0,ROUND(L295/Grunddaten!$B$3,2),""))</f>
        <v/>
      </c>
      <c r="N295" s="174"/>
      <c r="O295" s="6"/>
      <c r="P295" s="6"/>
      <c r="Q295" s="126" t="str">
        <f t="shared" si="20"/>
        <v/>
      </c>
      <c r="R295" s="127" t="str">
        <f t="shared" si="21"/>
        <v/>
      </c>
      <c r="S295" s="127" t="str">
        <f t="shared" si="22"/>
        <v/>
      </c>
      <c r="T295" s="127" t="str">
        <f t="shared" si="23"/>
        <v/>
      </c>
    </row>
    <row r="296" spans="1:20" ht="13.9" customHeight="1" outlineLevel="1">
      <c r="A296" s="124">
        <f t="shared" si="19"/>
        <v>294</v>
      </c>
      <c r="B296" s="2"/>
      <c r="C296" s="173"/>
      <c r="D296" s="3"/>
      <c r="E296" s="3"/>
      <c r="F296" s="3"/>
      <c r="G296" s="17"/>
      <c r="H296" s="6"/>
      <c r="I296" s="17"/>
      <c r="J296" s="6"/>
      <c r="K296" s="17"/>
      <c r="L296" s="4"/>
      <c r="M296" s="125" t="str">
        <f>(IF(L296&gt;0,ROUND(L296/Grunddaten!$B$3,2),""))</f>
        <v/>
      </c>
      <c r="N296" s="174"/>
      <c r="O296" s="6"/>
      <c r="P296" s="6"/>
      <c r="Q296" s="126" t="str">
        <f t="shared" si="20"/>
        <v/>
      </c>
      <c r="R296" s="127" t="str">
        <f t="shared" si="21"/>
        <v/>
      </c>
      <c r="S296" s="127" t="str">
        <f t="shared" si="22"/>
        <v/>
      </c>
      <c r="T296" s="127" t="str">
        <f t="shared" si="23"/>
        <v/>
      </c>
    </row>
    <row r="297" spans="1:20" ht="13.9" customHeight="1" outlineLevel="1">
      <c r="A297" s="124">
        <f t="shared" si="19"/>
        <v>295</v>
      </c>
      <c r="B297" s="2"/>
      <c r="C297" s="173"/>
      <c r="D297" s="3"/>
      <c r="E297" s="3"/>
      <c r="F297" s="3"/>
      <c r="G297" s="17"/>
      <c r="H297" s="6"/>
      <c r="I297" s="17"/>
      <c r="J297" s="6"/>
      <c r="K297" s="17"/>
      <c r="L297" s="4"/>
      <c r="M297" s="125" t="str">
        <f>(IF(L297&gt;0,ROUND(L297/Grunddaten!$B$3,2),""))</f>
        <v/>
      </c>
      <c r="N297" s="174"/>
      <c r="O297" s="6"/>
      <c r="P297" s="6"/>
      <c r="Q297" s="126" t="str">
        <f t="shared" si="20"/>
        <v/>
      </c>
      <c r="R297" s="127" t="str">
        <f t="shared" si="21"/>
        <v/>
      </c>
      <c r="S297" s="127" t="str">
        <f t="shared" si="22"/>
        <v/>
      </c>
      <c r="T297" s="127" t="str">
        <f t="shared" si="23"/>
        <v/>
      </c>
    </row>
    <row r="298" spans="1:20" ht="13.9" customHeight="1" outlineLevel="1">
      <c r="A298" s="124">
        <f t="shared" si="19"/>
        <v>296</v>
      </c>
      <c r="B298" s="2"/>
      <c r="C298" s="173"/>
      <c r="D298" s="3"/>
      <c r="E298" s="3"/>
      <c r="F298" s="3"/>
      <c r="G298" s="17"/>
      <c r="H298" s="6"/>
      <c r="I298" s="17"/>
      <c r="J298" s="6"/>
      <c r="K298" s="17"/>
      <c r="L298" s="4"/>
      <c r="M298" s="125" t="str">
        <f>(IF(L298&gt;0,ROUND(L298/Grunddaten!$B$3,2),""))</f>
        <v/>
      </c>
      <c r="N298" s="174"/>
      <c r="O298" s="6"/>
      <c r="P298" s="6"/>
      <c r="Q298" s="126" t="str">
        <f t="shared" si="20"/>
        <v/>
      </c>
      <c r="R298" s="127" t="str">
        <f t="shared" si="21"/>
        <v/>
      </c>
      <c r="S298" s="127" t="str">
        <f t="shared" si="22"/>
        <v/>
      </c>
      <c r="T298" s="127" t="str">
        <f t="shared" si="23"/>
        <v/>
      </c>
    </row>
    <row r="299" spans="1:20" ht="13.9" customHeight="1" outlineLevel="1">
      <c r="A299" s="124">
        <f t="shared" si="19"/>
        <v>297</v>
      </c>
      <c r="B299" s="2"/>
      <c r="C299" s="173"/>
      <c r="D299" s="3"/>
      <c r="E299" s="3"/>
      <c r="F299" s="3"/>
      <c r="G299" s="17"/>
      <c r="H299" s="6"/>
      <c r="I299" s="17"/>
      <c r="J299" s="6"/>
      <c r="K299" s="17"/>
      <c r="L299" s="4"/>
      <c r="M299" s="125" t="str">
        <f>(IF(L299&gt;0,ROUND(L299/Grunddaten!$B$3,2),""))</f>
        <v/>
      </c>
      <c r="N299" s="174"/>
      <c r="O299" s="6"/>
      <c r="P299" s="6"/>
      <c r="Q299" s="126" t="str">
        <f t="shared" si="20"/>
        <v/>
      </c>
      <c r="R299" s="127" t="str">
        <f t="shared" si="21"/>
        <v/>
      </c>
      <c r="S299" s="127" t="str">
        <f t="shared" si="22"/>
        <v/>
      </c>
      <c r="T299" s="127" t="str">
        <f t="shared" si="23"/>
        <v/>
      </c>
    </row>
    <row r="300" spans="1:20" ht="13.9" customHeight="1" outlineLevel="1">
      <c r="A300" s="124">
        <f t="shared" si="19"/>
        <v>298</v>
      </c>
      <c r="B300" s="2"/>
      <c r="C300" s="173"/>
      <c r="D300" s="3"/>
      <c r="E300" s="3"/>
      <c r="F300" s="3"/>
      <c r="G300" s="17"/>
      <c r="H300" s="6"/>
      <c r="I300" s="17"/>
      <c r="J300" s="6"/>
      <c r="K300" s="17"/>
      <c r="L300" s="4"/>
      <c r="M300" s="125" t="str">
        <f>(IF(L300&gt;0,ROUND(L300/Grunddaten!$B$3,2),""))</f>
        <v/>
      </c>
      <c r="N300" s="174"/>
      <c r="O300" s="6"/>
      <c r="P300" s="6"/>
      <c r="Q300" s="126" t="str">
        <f t="shared" si="20"/>
        <v/>
      </c>
      <c r="R300" s="127" t="str">
        <f t="shared" si="21"/>
        <v/>
      </c>
      <c r="S300" s="127" t="str">
        <f t="shared" si="22"/>
        <v/>
      </c>
      <c r="T300" s="127" t="str">
        <f t="shared" si="23"/>
        <v/>
      </c>
    </row>
    <row r="301" spans="1:20" ht="13.9" customHeight="1" outlineLevel="1">
      <c r="A301" s="124">
        <f t="shared" si="19"/>
        <v>299</v>
      </c>
      <c r="B301" s="2"/>
      <c r="C301" s="173"/>
      <c r="D301" s="3"/>
      <c r="E301" s="3"/>
      <c r="F301" s="3"/>
      <c r="G301" s="17"/>
      <c r="H301" s="6"/>
      <c r="I301" s="17"/>
      <c r="J301" s="6"/>
      <c r="K301" s="17"/>
      <c r="L301" s="4"/>
      <c r="M301" s="125" t="str">
        <f>(IF(L301&gt;0,ROUND(L301/Grunddaten!$B$3,2),""))</f>
        <v/>
      </c>
      <c r="N301" s="174"/>
      <c r="O301" s="6"/>
      <c r="P301" s="6"/>
      <c r="Q301" s="126" t="str">
        <f t="shared" si="20"/>
        <v/>
      </c>
      <c r="R301" s="127" t="str">
        <f t="shared" si="21"/>
        <v/>
      </c>
      <c r="S301" s="127" t="str">
        <f t="shared" si="22"/>
        <v/>
      </c>
      <c r="T301" s="127" t="str">
        <f t="shared" si="23"/>
        <v/>
      </c>
    </row>
    <row r="302" spans="1:20" ht="13.9" customHeight="1" outlineLevel="1">
      <c r="A302" s="124">
        <f t="shared" si="19"/>
        <v>300</v>
      </c>
      <c r="B302" s="2"/>
      <c r="C302" s="173"/>
      <c r="D302" s="3"/>
      <c r="E302" s="3"/>
      <c r="F302" s="3"/>
      <c r="G302" s="17"/>
      <c r="H302" s="6"/>
      <c r="I302" s="17"/>
      <c r="J302" s="6"/>
      <c r="K302" s="17"/>
      <c r="L302" s="4"/>
      <c r="M302" s="125" t="str">
        <f>(IF(L302&gt;0,ROUND(L302/Grunddaten!$B$3,2),""))</f>
        <v/>
      </c>
      <c r="N302" s="174"/>
      <c r="O302" s="6"/>
      <c r="P302" s="6"/>
      <c r="Q302" s="126" t="str">
        <f t="shared" si="20"/>
        <v/>
      </c>
      <c r="R302" s="127" t="str">
        <f t="shared" si="21"/>
        <v/>
      </c>
      <c r="S302" s="127" t="str">
        <f t="shared" si="22"/>
        <v/>
      </c>
      <c r="T302" s="127" t="str">
        <f t="shared" si="23"/>
        <v/>
      </c>
    </row>
    <row r="303" spans="1:20">
      <c r="A303" s="124">
        <f t="shared" ref="A303" si="24">A302+1</f>
        <v>301</v>
      </c>
      <c r="B303" s="2"/>
      <c r="C303" s="173"/>
      <c r="D303" s="3"/>
      <c r="E303" s="3"/>
      <c r="F303" s="3"/>
      <c r="G303" s="17"/>
      <c r="H303" s="6"/>
      <c r="I303" s="17"/>
      <c r="J303" s="6"/>
      <c r="K303" s="17"/>
      <c r="L303" s="4"/>
      <c r="M303" s="125" t="str">
        <f>(IF(L303&gt;0,ROUND(L303/Grunddaten!$B$3,2),""))</f>
        <v/>
      </c>
      <c r="N303" s="174"/>
      <c r="O303" s="6"/>
      <c r="P303" s="6"/>
      <c r="Q303" s="126" t="str">
        <f t="shared" si="20"/>
        <v/>
      </c>
      <c r="R303" s="127" t="str">
        <f t="shared" si="21"/>
        <v/>
      </c>
      <c r="S303" s="127" t="str">
        <f t="shared" si="22"/>
        <v/>
      </c>
      <c r="T303" s="127" t="str">
        <f t="shared" si="23"/>
        <v/>
      </c>
    </row>
    <row r="304" spans="1:20" ht="15">
      <c r="A304" s="76"/>
      <c r="G304" s="130">
        <f>SUM(G3:G303)</f>
        <v>0</v>
      </c>
      <c r="H304" s="129">
        <f>SUM(H3:H303)</f>
        <v>0</v>
      </c>
      <c r="I304" s="130">
        <f>SUM(I3:I303)</f>
        <v>0</v>
      </c>
      <c r="J304" s="129">
        <f>SUM(J3:J303)</f>
        <v>0</v>
      </c>
      <c r="K304" s="130">
        <f>SUM(K3:K303)</f>
        <v>0</v>
      </c>
      <c r="M304" s="129">
        <f>SUM(M3:M303)</f>
        <v>0</v>
      </c>
      <c r="N304" s="131"/>
    </row>
    <row r="305" spans="1:18" ht="15.75">
      <c r="A305" s="83" t="s">
        <v>103</v>
      </c>
      <c r="B305" s="83"/>
      <c r="C305" s="15"/>
      <c r="D305" s="103"/>
      <c r="G305" s="133"/>
      <c r="H305" s="133"/>
      <c r="I305" s="133" t="s">
        <v>187</v>
      </c>
      <c r="J305" s="133"/>
      <c r="K305" s="134" t="s">
        <v>188</v>
      </c>
      <c r="L305" s="132"/>
      <c r="N305" s="135"/>
      <c r="P305" s="128"/>
      <c r="Q305" s="128"/>
    </row>
    <row r="306" spans="1:18">
      <c r="A306" s="74" t="s">
        <v>104</v>
      </c>
      <c r="C306" s="103">
        <f>IF(C305="",0,C305/M304)</f>
        <v>0</v>
      </c>
      <c r="G306" s="133" t="s">
        <v>94</v>
      </c>
      <c r="H306" s="133"/>
      <c r="I306" s="175">
        <f>ROUND(IF(G304=0,0,(I304-G304)/G304),4)</f>
        <v>0</v>
      </c>
      <c r="J306" s="136"/>
      <c r="K306" s="175">
        <f>ROUND(IF(I304=0,0,(K304-I304)/I304),4)</f>
        <v>0</v>
      </c>
      <c r="L306" s="103"/>
      <c r="N306" s="137"/>
      <c r="O306" s="138"/>
      <c r="R306" s="139"/>
    </row>
    <row r="307" spans="1:18">
      <c r="I307" s="140"/>
      <c r="J307" s="140"/>
      <c r="K307" s="128"/>
      <c r="N307" s="128"/>
      <c r="R307" s="139"/>
    </row>
    <row r="308" spans="1:18" ht="18">
      <c r="A308" s="141" t="s">
        <v>32</v>
      </c>
      <c r="C308" s="142"/>
      <c r="D308" s="142" t="s">
        <v>42</v>
      </c>
      <c r="E308" s="142"/>
      <c r="F308" s="142"/>
      <c r="G308" s="142" t="s">
        <v>3</v>
      </c>
      <c r="H308" s="142"/>
      <c r="I308" s="142"/>
      <c r="J308" s="142"/>
      <c r="R308" s="139"/>
    </row>
    <row r="309" spans="1:18">
      <c r="C309" s="142"/>
      <c r="D309" s="142" t="s">
        <v>47</v>
      </c>
      <c r="E309" s="142" t="s">
        <v>25</v>
      </c>
      <c r="F309" s="142" t="s">
        <v>26</v>
      </c>
      <c r="G309" s="142" t="s">
        <v>47</v>
      </c>
      <c r="H309" s="142" t="s">
        <v>25</v>
      </c>
      <c r="I309" s="142" t="s">
        <v>26</v>
      </c>
      <c r="R309" s="139"/>
    </row>
    <row r="310" spans="1:18">
      <c r="C310" s="74" t="s">
        <v>127</v>
      </c>
      <c r="D310" s="102">
        <f>SUMIF($D$3:$D$303,C310,$R$3:$R$303)</f>
        <v>0</v>
      </c>
      <c r="E310" s="143">
        <f>SUMIF($D$3:$D$303,C310,$S$3:$S$303)</f>
        <v>0</v>
      </c>
      <c r="F310" s="143">
        <f>SUMIF($D$3:$D$303,C310,$T$3:$T$303)</f>
        <v>0</v>
      </c>
      <c r="G310" s="144">
        <f>ROUND(SUMIF($D$3:$D$303,$C310,$O$3:$O$303),2)</f>
        <v>0</v>
      </c>
      <c r="H310" s="144">
        <f>ROUND(SUMIF($D$3:$D$303,$C310,$P$3:$P$303),2)</f>
        <v>0</v>
      </c>
      <c r="I310" s="144">
        <f>ROUND(SUMIF($D$3:$D$303,$C310,$Q$3:$Q$303),2)</f>
        <v>0</v>
      </c>
      <c r="J310" s="145"/>
      <c r="R310" s="139"/>
    </row>
    <row r="311" spans="1:18">
      <c r="C311" s="74" t="s">
        <v>102</v>
      </c>
      <c r="D311" s="102">
        <f>SUMIF($D$3:$D$303,C311,$R$3:$R$303)</f>
        <v>0</v>
      </c>
      <c r="E311" s="143">
        <f>SUMIF($D$3:$D$303,C311,$S$3:$S$303)</f>
        <v>0</v>
      </c>
      <c r="F311" s="143">
        <f>SUMIF($D$3:$D$303,C311,$T$3:$T$303)</f>
        <v>0</v>
      </c>
      <c r="G311" s="144">
        <f>ROUND(SUMIF($D$3:$D$303,$C311,$O$3:$O$303),2)</f>
        <v>0</v>
      </c>
      <c r="H311" s="144">
        <f>ROUND(SUMIF($D$3:$D$303,$C311,$P$3:$P$303),2)</f>
        <v>0</v>
      </c>
      <c r="I311" s="144">
        <f>ROUND(SUMIF($D$3:$D$303,$C311,$Q$3:$Q$303),2)</f>
        <v>0</v>
      </c>
      <c r="J311" s="145"/>
      <c r="R311" s="139"/>
    </row>
    <row r="312" spans="1:18">
      <c r="C312" s="74" t="s">
        <v>129</v>
      </c>
      <c r="D312" s="102">
        <f>SUMIF($D$3:$D$303,C312,$R$3:$R$303)</f>
        <v>0</v>
      </c>
      <c r="E312" s="143">
        <f>SUMIF($D$3:$D$303,C312,$S$3:$S$303)</f>
        <v>0</v>
      </c>
      <c r="F312" s="143">
        <f>SUMIF($D$3:$D$303,C312,$T$3:$T$303)</f>
        <v>0</v>
      </c>
      <c r="G312" s="144">
        <f>ROUND(SUMIF($D$3:$D$303,$C312,$O$3:$O$303),2)</f>
        <v>0</v>
      </c>
      <c r="H312" s="144">
        <f>ROUND(SUMIF($D$3:$D$303,$C312,$P$3:$P$303),2)</f>
        <v>0</v>
      </c>
      <c r="I312" s="144">
        <f>ROUND(SUMIF($D$3:$D$303,$C312,$Q$3:$Q$303),2)</f>
        <v>0</v>
      </c>
      <c r="J312" s="145"/>
    </row>
    <row r="313" spans="1:18">
      <c r="C313" s="74" t="s">
        <v>128</v>
      </c>
      <c r="D313" s="102">
        <f>SUMIF($D$3:$D$303,C313,$R$3:$R$303)</f>
        <v>0</v>
      </c>
      <c r="E313" s="143">
        <f>SUMIF($D$3:$D$303,C313,$S$3:$S$303)</f>
        <v>0</v>
      </c>
      <c r="F313" s="143">
        <f>SUMIF($D$3:$D$303,C313,$T$3:$T$303)</f>
        <v>0</v>
      </c>
      <c r="G313" s="144">
        <f>ROUND(SUMIF($D$3:$D$303,$C313,$O$3:$O$303),2)</f>
        <v>0</v>
      </c>
      <c r="H313" s="144">
        <f>ROUND(SUMIF($D$3:$D$303,$C313,$P$3:$P$303),2)</f>
        <v>0</v>
      </c>
      <c r="I313" s="144">
        <f>ROUND(SUMIF($D$3:$D$303,$C313,$Q$3:$Q$303),2)</f>
        <v>0</v>
      </c>
      <c r="J313" s="145"/>
    </row>
    <row r="314" spans="1:18" ht="15">
      <c r="C314" s="74" t="s">
        <v>33</v>
      </c>
      <c r="D314" s="97">
        <f>SUM(D310:D313)</f>
        <v>0</v>
      </c>
      <c r="E314" s="97">
        <f t="shared" ref="E314:F314" si="25">SUM(E310:E313)</f>
        <v>0</v>
      </c>
      <c r="F314" s="97">
        <f t="shared" si="25"/>
        <v>0</v>
      </c>
      <c r="G314" s="146">
        <f>SUM(G310:G313)</f>
        <v>0</v>
      </c>
      <c r="H314" s="146">
        <f t="shared" ref="H314:I314" si="26">SUM(H310:H313)</f>
        <v>0</v>
      </c>
      <c r="I314" s="146">
        <f t="shared" si="26"/>
        <v>0</v>
      </c>
      <c r="J314" s="147"/>
    </row>
    <row r="315" spans="1:18">
      <c r="D315" s="103">
        <f>D314+E314+F314</f>
        <v>0</v>
      </c>
      <c r="G315" s="145">
        <f>G314+H314+I314</f>
        <v>0</v>
      </c>
      <c r="H315" s="103"/>
    </row>
    <row r="316" spans="1:18">
      <c r="D316" s="103"/>
    </row>
    <row r="317" spans="1:18">
      <c r="D317" s="103"/>
    </row>
  </sheetData>
  <sheetProtection algorithmName="SHA-512" hashValue="HAdBXQREYZ6WMYowjhRYGnr8Mm9U9wC8ef33YQl+Z094iBOlqfO+7vwmANdi0PtldCvOGViTOXjFU7OpQYHt/g==" saltValue="fs4Xq1N0TwvMPP/FUTNf6Q==" spinCount="100000" sheet="1" objects="1" scenarios="1"/>
  <customSheetViews>
    <customSheetView guid="{C4A3270B-EDD1-4802-A7D4-FDA0B7E8041B}" fitToPage="1">
      <selection activeCell="A38" sqref="A38"/>
      <pageMargins left="0.7" right="0.7" top="0.78740157499999996" bottom="0.78740157499999996" header="0.3" footer="0.3"/>
      <pageSetup paperSize="9" scale="29" orientation="landscape" r:id="rId1"/>
    </customSheetView>
  </customSheetViews>
  <phoneticPr fontId="6" type="noConversion"/>
  <dataValidations count="1">
    <dataValidation type="list" allowBlank="1" showInputMessage="1" showErrorMessage="1" sqref="D3:D303" xr:uid="{00000000-0002-0000-0400-000000000000}">
      <formula1>$C$310:$C$313</formula1>
    </dataValidation>
  </dataValidations>
  <pageMargins left="0.7" right="0.7" top="0.78740157499999996" bottom="0.78740157499999996" header="0.3" footer="0.3"/>
  <pageSetup paperSize="9" scale="2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A1:M32"/>
  <sheetViews>
    <sheetView topLeftCell="B4" zoomScale="80" zoomScaleNormal="80" workbookViewId="0">
      <selection activeCell="F4" sqref="F4"/>
    </sheetView>
  </sheetViews>
  <sheetFormatPr baseColWidth="10" defaultColWidth="11.125" defaultRowHeight="14.25"/>
  <cols>
    <col min="1" max="13" width="20.5" style="74" customWidth="1"/>
    <col min="14" max="16384" width="11.125" style="74"/>
  </cols>
  <sheetData>
    <row r="1" spans="1:13" ht="18">
      <c r="A1" s="75" t="s">
        <v>171</v>
      </c>
      <c r="B1" s="148"/>
    </row>
    <row r="3" spans="1:13">
      <c r="A3" s="74" t="s">
        <v>39</v>
      </c>
      <c r="B3" s="149">
        <v>10</v>
      </c>
      <c r="C3" s="74">
        <f>1/B3</f>
        <v>0.1</v>
      </c>
      <c r="D3" s="74" t="s">
        <v>38</v>
      </c>
    </row>
    <row r="4" spans="1:13" ht="71.25">
      <c r="A4" s="121" t="s">
        <v>28</v>
      </c>
      <c r="B4" s="122" t="s">
        <v>130</v>
      </c>
      <c r="C4" s="122" t="s">
        <v>142</v>
      </c>
      <c r="D4" s="122" t="s">
        <v>179</v>
      </c>
      <c r="E4" s="122" t="s">
        <v>180</v>
      </c>
      <c r="F4" s="123" t="s">
        <v>167</v>
      </c>
      <c r="G4" s="123" t="s">
        <v>168</v>
      </c>
      <c r="H4" s="123" t="s">
        <v>169</v>
      </c>
      <c r="I4" s="123" t="s">
        <v>185</v>
      </c>
      <c r="J4" s="123" t="s">
        <v>186</v>
      </c>
      <c r="K4" s="122" t="s">
        <v>183</v>
      </c>
      <c r="L4" s="122" t="s">
        <v>184</v>
      </c>
      <c r="M4" s="123" t="s">
        <v>119</v>
      </c>
    </row>
    <row r="5" spans="1:13">
      <c r="A5" s="124">
        <v>1</v>
      </c>
      <c r="B5" s="176"/>
      <c r="C5" s="173"/>
      <c r="D5" s="3"/>
      <c r="E5" s="3"/>
      <c r="F5" s="15"/>
      <c r="G5" s="6"/>
      <c r="H5" s="15"/>
      <c r="I5" s="6"/>
      <c r="J5" s="15"/>
      <c r="K5" s="2"/>
      <c r="L5" s="125" t="str">
        <f>IF(K5&gt;0,K5/Grunddaten!$B$3, "")</f>
        <v/>
      </c>
      <c r="M5" s="174"/>
    </row>
    <row r="6" spans="1:13">
      <c r="A6" s="124">
        <f>A5+1</f>
        <v>2</v>
      </c>
      <c r="B6" s="176"/>
      <c r="C6" s="173"/>
      <c r="D6" s="3"/>
      <c r="E6" s="3"/>
      <c r="F6" s="15"/>
      <c r="G6" s="6"/>
      <c r="H6" s="15"/>
      <c r="I6" s="6"/>
      <c r="J6" s="15"/>
      <c r="K6" s="2"/>
      <c r="L6" s="125" t="str">
        <f>IF(K6&gt;0,K6/Grunddaten!$B$3, "")</f>
        <v/>
      </c>
      <c r="M6" s="174"/>
    </row>
    <row r="7" spans="1:13">
      <c r="A7" s="124">
        <f t="shared" ref="A7:A19" si="0">A6+1</f>
        <v>3</v>
      </c>
      <c r="B7" s="176"/>
      <c r="C7" s="173"/>
      <c r="D7" s="3"/>
      <c r="E7" s="3"/>
      <c r="F7" s="15"/>
      <c r="G7" s="6"/>
      <c r="H7" s="15"/>
      <c r="I7" s="6"/>
      <c r="J7" s="15"/>
      <c r="K7" s="2"/>
      <c r="L7" s="125" t="str">
        <f>IF(K7&gt;0,K7/Grunddaten!$B$3, "")</f>
        <v/>
      </c>
      <c r="M7" s="174"/>
    </row>
    <row r="8" spans="1:13">
      <c r="A8" s="124">
        <f t="shared" si="0"/>
        <v>4</v>
      </c>
      <c r="B8" s="176"/>
      <c r="C8" s="173"/>
      <c r="D8" s="3"/>
      <c r="E8" s="3"/>
      <c r="F8" s="15"/>
      <c r="G8" s="6"/>
      <c r="H8" s="15"/>
      <c r="I8" s="6"/>
      <c r="J8" s="15"/>
      <c r="K8" s="2"/>
      <c r="L8" s="125" t="str">
        <f>IF(K8&gt;0,K8/Grunddaten!$B$3, "")</f>
        <v/>
      </c>
      <c r="M8" s="174"/>
    </row>
    <row r="9" spans="1:13">
      <c r="A9" s="124">
        <f t="shared" si="0"/>
        <v>5</v>
      </c>
      <c r="B9" s="176"/>
      <c r="C9" s="173"/>
      <c r="D9" s="3"/>
      <c r="E9" s="3"/>
      <c r="F9" s="15"/>
      <c r="G9" s="6"/>
      <c r="H9" s="15"/>
      <c r="I9" s="6"/>
      <c r="J9" s="15"/>
      <c r="K9" s="2"/>
      <c r="L9" s="125" t="str">
        <f>IF(K9&gt;0,K9/Grunddaten!$B$3, "")</f>
        <v/>
      </c>
      <c r="M9" s="174"/>
    </row>
    <row r="10" spans="1:13">
      <c r="A10" s="124">
        <f t="shared" si="0"/>
        <v>6</v>
      </c>
      <c r="B10" s="176"/>
      <c r="C10" s="173"/>
      <c r="D10" s="3"/>
      <c r="E10" s="3"/>
      <c r="F10" s="15"/>
      <c r="G10" s="6"/>
      <c r="H10" s="15"/>
      <c r="I10" s="6"/>
      <c r="J10" s="15"/>
      <c r="K10" s="2"/>
      <c r="L10" s="125" t="str">
        <f>IF(K10&gt;0,K10/Grunddaten!$B$3, "")</f>
        <v/>
      </c>
      <c r="M10" s="174"/>
    </row>
    <row r="11" spans="1:13">
      <c r="A11" s="124">
        <f t="shared" si="0"/>
        <v>7</v>
      </c>
      <c r="B11" s="176"/>
      <c r="C11" s="173"/>
      <c r="D11" s="3"/>
      <c r="E11" s="3"/>
      <c r="F11" s="15"/>
      <c r="G11" s="6"/>
      <c r="H11" s="15"/>
      <c r="I11" s="6"/>
      <c r="J11" s="15"/>
      <c r="K11" s="2"/>
      <c r="L11" s="125" t="str">
        <f>IF(K11&gt;0,K11/Grunddaten!$B$3, "")</f>
        <v/>
      </c>
      <c r="M11" s="174"/>
    </row>
    <row r="12" spans="1:13">
      <c r="A12" s="124">
        <f t="shared" si="0"/>
        <v>8</v>
      </c>
      <c r="B12" s="176"/>
      <c r="C12" s="173"/>
      <c r="D12" s="3"/>
      <c r="E12" s="3"/>
      <c r="F12" s="15"/>
      <c r="G12" s="6"/>
      <c r="H12" s="15"/>
      <c r="I12" s="6"/>
      <c r="J12" s="15"/>
      <c r="K12" s="2"/>
      <c r="L12" s="125" t="str">
        <f>IF(K12&gt;0,K12/Grunddaten!$B$3, "")</f>
        <v/>
      </c>
      <c r="M12" s="174"/>
    </row>
    <row r="13" spans="1:13">
      <c r="A13" s="124">
        <f t="shared" si="0"/>
        <v>9</v>
      </c>
      <c r="B13" s="176"/>
      <c r="C13" s="173"/>
      <c r="D13" s="3"/>
      <c r="E13" s="3"/>
      <c r="F13" s="15"/>
      <c r="G13" s="6"/>
      <c r="H13" s="15"/>
      <c r="I13" s="6"/>
      <c r="J13" s="15"/>
      <c r="K13" s="2"/>
      <c r="L13" s="125" t="str">
        <f>IF(K13&gt;0,K13/Grunddaten!$B$3, "")</f>
        <v/>
      </c>
      <c r="M13" s="174"/>
    </row>
    <row r="14" spans="1:13">
      <c r="A14" s="124">
        <f t="shared" si="0"/>
        <v>10</v>
      </c>
      <c r="B14" s="176"/>
      <c r="C14" s="173"/>
      <c r="D14" s="3"/>
      <c r="E14" s="3"/>
      <c r="F14" s="15"/>
      <c r="G14" s="6"/>
      <c r="H14" s="15"/>
      <c r="I14" s="6"/>
      <c r="J14" s="15"/>
      <c r="K14" s="2"/>
      <c r="L14" s="125" t="str">
        <f>IF(K14&gt;0,K14/Grunddaten!$B$3, "")</f>
        <v/>
      </c>
      <c r="M14" s="174"/>
    </row>
    <row r="15" spans="1:13">
      <c r="A15" s="124">
        <f t="shared" si="0"/>
        <v>11</v>
      </c>
      <c r="B15" s="176"/>
      <c r="C15" s="173"/>
      <c r="D15" s="3"/>
      <c r="E15" s="3"/>
      <c r="F15" s="15"/>
      <c r="G15" s="6"/>
      <c r="H15" s="15"/>
      <c r="I15" s="6"/>
      <c r="J15" s="15"/>
      <c r="K15" s="2"/>
      <c r="L15" s="125" t="str">
        <f>IF(K15&gt;0,K15/Grunddaten!$B$3, "")</f>
        <v/>
      </c>
      <c r="M15" s="174"/>
    </row>
    <row r="16" spans="1:13">
      <c r="A16" s="124">
        <f t="shared" si="0"/>
        <v>12</v>
      </c>
      <c r="B16" s="176"/>
      <c r="C16" s="173"/>
      <c r="D16" s="3"/>
      <c r="E16" s="3"/>
      <c r="F16" s="15"/>
      <c r="G16" s="6"/>
      <c r="H16" s="15"/>
      <c r="I16" s="6"/>
      <c r="J16" s="15"/>
      <c r="K16" s="2"/>
      <c r="L16" s="125" t="str">
        <f>IF(K16&gt;0,K16/Grunddaten!$B$3, "")</f>
        <v/>
      </c>
      <c r="M16" s="174"/>
    </row>
    <row r="17" spans="1:13">
      <c r="A17" s="124">
        <f t="shared" si="0"/>
        <v>13</v>
      </c>
      <c r="B17" s="176"/>
      <c r="C17" s="173"/>
      <c r="D17" s="3"/>
      <c r="E17" s="3"/>
      <c r="F17" s="15"/>
      <c r="G17" s="6"/>
      <c r="H17" s="15"/>
      <c r="I17" s="6"/>
      <c r="J17" s="15"/>
      <c r="K17" s="2"/>
      <c r="L17" s="125" t="str">
        <f>IF(K17&gt;0,K17/Grunddaten!$B$3, "")</f>
        <v/>
      </c>
      <c r="M17" s="174"/>
    </row>
    <row r="18" spans="1:13">
      <c r="A18" s="124">
        <f t="shared" si="0"/>
        <v>14</v>
      </c>
      <c r="B18" s="176"/>
      <c r="C18" s="173"/>
      <c r="D18" s="3"/>
      <c r="E18" s="3"/>
      <c r="F18" s="15"/>
      <c r="G18" s="6"/>
      <c r="H18" s="15"/>
      <c r="I18" s="6"/>
      <c r="J18" s="15"/>
      <c r="K18" s="2"/>
      <c r="L18" s="125" t="str">
        <f>IF(K18&gt;0,K18/Grunddaten!$B$3, "")</f>
        <v/>
      </c>
      <c r="M18" s="174"/>
    </row>
    <row r="19" spans="1:13">
      <c r="A19" s="124">
        <f t="shared" si="0"/>
        <v>15</v>
      </c>
      <c r="B19" s="176"/>
      <c r="C19" s="173"/>
      <c r="D19" s="3"/>
      <c r="E19" s="3"/>
      <c r="F19" s="15"/>
      <c r="G19" s="6"/>
      <c r="H19" s="15"/>
      <c r="I19" s="6"/>
      <c r="J19" s="15"/>
      <c r="K19" s="2"/>
      <c r="L19" s="125" t="str">
        <f>IF(K19&gt;0,K19/Grunddaten!$B$3, "")</f>
        <v/>
      </c>
      <c r="M19" s="174"/>
    </row>
    <row r="20" spans="1:13" ht="15">
      <c r="F20" s="130">
        <f t="shared" ref="F20:J20" si="1">SUM(F5:F19)</f>
        <v>0</v>
      </c>
      <c r="G20" s="129">
        <f t="shared" si="1"/>
        <v>0</v>
      </c>
      <c r="H20" s="130">
        <f t="shared" si="1"/>
        <v>0</v>
      </c>
      <c r="I20" s="129">
        <f t="shared" si="1"/>
        <v>0</v>
      </c>
      <c r="J20" s="130">
        <f t="shared" si="1"/>
        <v>0</v>
      </c>
      <c r="K20" s="74" t="s">
        <v>0</v>
      </c>
      <c r="L20" s="129">
        <f>SUM(L5:L19)</f>
        <v>0</v>
      </c>
    </row>
    <row r="21" spans="1:13">
      <c r="F21" s="133"/>
      <c r="G21" s="133"/>
      <c r="H21" s="133" t="s">
        <v>187</v>
      </c>
      <c r="I21" s="133"/>
      <c r="J21" s="134" t="s">
        <v>188</v>
      </c>
    </row>
    <row r="22" spans="1:13" ht="15.75">
      <c r="A22" s="83" t="s">
        <v>103</v>
      </c>
      <c r="B22" s="83"/>
      <c r="C22" s="15"/>
      <c r="F22" s="133" t="s">
        <v>94</v>
      </c>
      <c r="G22" s="133"/>
      <c r="H22" s="175">
        <f>ROUND(IF(F20=0,0,(H20-F20)/F20),4)</f>
        <v>0</v>
      </c>
      <c r="I22" s="133"/>
      <c r="J22" s="175">
        <f>ROUND(IF(H20=0,0,(J20-H20)/H20),4)</f>
        <v>0</v>
      </c>
      <c r="M22" s="138"/>
    </row>
    <row r="23" spans="1:13">
      <c r="A23" s="74" t="s">
        <v>144</v>
      </c>
      <c r="C23" s="103">
        <f>IF(C22="",0,C22/L20*C3)</f>
        <v>0</v>
      </c>
    </row>
    <row r="24" spans="1:13" ht="18">
      <c r="D24" s="150"/>
      <c r="F24" s="151" t="s">
        <v>27</v>
      </c>
      <c r="G24" s="152"/>
      <c r="H24" s="152"/>
      <c r="I24" s="152"/>
      <c r="J24" s="153">
        <f>IF(L20=0,0,J20/L20)</f>
        <v>0</v>
      </c>
    </row>
    <row r="25" spans="1:13" ht="15.75" thickBot="1">
      <c r="F25" s="154"/>
      <c r="J25" s="110"/>
    </row>
    <row r="26" spans="1:13" ht="16.5" thickBot="1">
      <c r="D26" s="142"/>
      <c r="F26" s="155" t="s">
        <v>40</v>
      </c>
      <c r="G26" s="156"/>
      <c r="H26" s="156"/>
      <c r="I26" s="156"/>
      <c r="J26" s="157">
        <f>J24*C3</f>
        <v>0</v>
      </c>
    </row>
    <row r="28" spans="1:13">
      <c r="K28" s="132"/>
    </row>
    <row r="29" spans="1:13">
      <c r="K29" s="103"/>
    </row>
    <row r="30" spans="1:13">
      <c r="J30" s="103"/>
    </row>
    <row r="31" spans="1:13">
      <c r="L31" s="103"/>
    </row>
    <row r="32" spans="1:13">
      <c r="L32" s="103"/>
    </row>
  </sheetData>
  <sheetProtection algorithmName="SHA-512" hashValue="PEOzVs72CUFYqe9/yme310nXdqG1BqTI9FrdelMLQhiKcBYa5osBXLx9grAlsenfPupA4kvdsn1Xpbcswmxe+g==" saltValue="RlyA64i2oahkmTaVXBOb4w==" spinCount="100000" sheet="1" objects="1" scenarios="1"/>
  <customSheetViews>
    <customSheetView guid="{C4A3270B-EDD1-4802-A7D4-FDA0B7E8041B}" fitToPage="1">
      <selection activeCell="A14" sqref="A14"/>
      <pageMargins left="0.7" right="0.7" top="0.78740157499999996" bottom="0.78740157499999996" header="0.3" footer="0.3"/>
      <pageSetup paperSize="9" scale="88" orientation="portrait" r:id="rId1"/>
    </customSheetView>
  </customSheetViews>
  <pageMargins left="0.7" right="0.7" top="0.78740157499999996" bottom="0.78740157499999996" header="0.3" footer="0.3"/>
  <pageSetup paperSize="9" scale="88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  <pageSetUpPr fitToPage="1"/>
  </sheetPr>
  <dimension ref="A1:I59"/>
  <sheetViews>
    <sheetView zoomScaleNormal="100" workbookViewId="0">
      <selection activeCell="B8" sqref="B8"/>
    </sheetView>
  </sheetViews>
  <sheetFormatPr baseColWidth="10" defaultColWidth="11.125" defaultRowHeight="14.25"/>
  <cols>
    <col min="1" max="1" width="3" style="74" bestFit="1" customWidth="1"/>
    <col min="2" max="2" width="76.25" style="74" customWidth="1"/>
    <col min="3" max="3" width="14.875" style="110" bestFit="1" customWidth="1"/>
    <col min="4" max="4" width="11.125" style="74"/>
    <col min="5" max="5" width="21.25" style="74" customWidth="1"/>
    <col min="6" max="16384" width="11.125" style="74"/>
  </cols>
  <sheetData>
    <row r="1" spans="1:4" ht="18">
      <c r="A1" s="75" t="s">
        <v>150</v>
      </c>
      <c r="B1" s="148"/>
    </row>
    <row r="3" spans="1:4" ht="18.75" thickBot="1">
      <c r="A3" s="150" t="s">
        <v>5</v>
      </c>
      <c r="B3" s="141" t="s">
        <v>73</v>
      </c>
      <c r="C3" s="158"/>
    </row>
    <row r="4" spans="1:4" ht="15" thickBot="1">
      <c r="B4" s="159" t="s">
        <v>6</v>
      </c>
      <c r="C4" s="68"/>
    </row>
    <row r="5" spans="1:4">
      <c r="B5" s="142" t="s">
        <v>74</v>
      </c>
      <c r="D5" s="120"/>
    </row>
    <row r="6" spans="1:4">
      <c r="B6" s="142" t="s">
        <v>64</v>
      </c>
    </row>
    <row r="7" spans="1:4">
      <c r="B7" s="142" t="s">
        <v>96</v>
      </c>
    </row>
    <row r="8" spans="1:4">
      <c r="B8" s="142" t="s">
        <v>70</v>
      </c>
    </row>
    <row r="9" spans="1:4">
      <c r="B9" s="142" t="s">
        <v>7</v>
      </c>
    </row>
    <row r="10" spans="1:4">
      <c r="B10" s="142" t="s">
        <v>86</v>
      </c>
    </row>
    <row r="11" spans="1:4">
      <c r="B11" s="142" t="s">
        <v>65</v>
      </c>
    </row>
    <row r="13" spans="1:4" ht="18.75" thickBot="1">
      <c r="A13" s="150" t="s">
        <v>4</v>
      </c>
      <c r="B13" s="150" t="s">
        <v>72</v>
      </c>
    </row>
    <row r="14" spans="1:4" ht="15" thickBot="1">
      <c r="B14" s="159" t="s">
        <v>8</v>
      </c>
      <c r="C14" s="68"/>
    </row>
    <row r="15" spans="1:4">
      <c r="B15" s="142" t="s">
        <v>87</v>
      </c>
    </row>
    <row r="16" spans="1:4">
      <c r="B16" s="142" t="s">
        <v>75</v>
      </c>
    </row>
    <row r="17" spans="1:5">
      <c r="B17" s="142" t="s">
        <v>76</v>
      </c>
    </row>
    <row r="18" spans="1:5">
      <c r="B18" s="142" t="s">
        <v>66</v>
      </c>
    </row>
    <row r="19" spans="1:5">
      <c r="B19" s="142" t="s">
        <v>67</v>
      </c>
    </row>
    <row r="20" spans="1:5">
      <c r="B20" s="142" t="s">
        <v>111</v>
      </c>
    </row>
    <row r="21" spans="1:5">
      <c r="B21" s="142" t="s">
        <v>24</v>
      </c>
    </row>
    <row r="22" spans="1:5">
      <c r="B22" s="142" t="s">
        <v>68</v>
      </c>
    </row>
    <row r="24" spans="1:5" ht="18.75" thickBot="1">
      <c r="A24" s="150" t="s">
        <v>12</v>
      </c>
      <c r="B24" s="141" t="s">
        <v>80</v>
      </c>
    </row>
    <row r="25" spans="1:5" ht="15" thickBot="1">
      <c r="B25" s="159" t="s">
        <v>13</v>
      </c>
      <c r="C25" s="160">
        <f>SUM(C27:C31)</f>
        <v>0</v>
      </c>
      <c r="E25" s="120"/>
    </row>
    <row r="27" spans="1:5" ht="15">
      <c r="B27" s="161" t="s">
        <v>9</v>
      </c>
      <c r="C27" s="69"/>
    </row>
    <row r="28" spans="1:5">
      <c r="B28" s="142" t="s">
        <v>10</v>
      </c>
      <c r="E28" s="120"/>
    </row>
    <row r="29" spans="1:5">
      <c r="B29" s="142" t="s">
        <v>88</v>
      </c>
      <c r="E29" s="120"/>
    </row>
    <row r="30" spans="1:5">
      <c r="B30" s="142" t="s">
        <v>69</v>
      </c>
      <c r="E30" s="120"/>
    </row>
    <row r="31" spans="1:5" ht="15">
      <c r="B31" s="161" t="s">
        <v>11</v>
      </c>
      <c r="C31" s="69"/>
    </row>
    <row r="32" spans="1:5">
      <c r="B32" s="142" t="s">
        <v>77</v>
      </c>
    </row>
    <row r="33" spans="1:9">
      <c r="B33" s="142" t="s">
        <v>78</v>
      </c>
      <c r="D33" s="120"/>
    </row>
    <row r="34" spans="1:9">
      <c r="B34" s="142" t="s">
        <v>79</v>
      </c>
    </row>
    <row r="35" spans="1:9">
      <c r="B35" s="142" t="s">
        <v>71</v>
      </c>
    </row>
    <row r="36" spans="1:9">
      <c r="B36" s="142" t="s">
        <v>112</v>
      </c>
    </row>
    <row r="37" spans="1:9">
      <c r="B37" s="142" t="s">
        <v>82</v>
      </c>
    </row>
    <row r="38" spans="1:9">
      <c r="B38" s="142" t="s">
        <v>83</v>
      </c>
      <c r="C38" s="162"/>
      <c r="E38" s="120"/>
    </row>
    <row r="39" spans="1:9">
      <c r="C39" s="162"/>
      <c r="E39" s="120"/>
    </row>
    <row r="40" spans="1:9" ht="18.75" thickBot="1">
      <c r="A40" s="150" t="s">
        <v>105</v>
      </c>
      <c r="B40" s="141" t="s">
        <v>109</v>
      </c>
      <c r="H40" s="120"/>
      <c r="I40" s="120"/>
    </row>
    <row r="41" spans="1:9" ht="15" thickBot="1">
      <c r="B41" s="159" t="s">
        <v>110</v>
      </c>
      <c r="C41" s="160">
        <f>SUM(C42:C47)</f>
        <v>0</v>
      </c>
      <c r="H41" s="120"/>
      <c r="I41" s="120"/>
    </row>
    <row r="42" spans="1:9">
      <c r="B42" s="70" t="s">
        <v>106</v>
      </c>
      <c r="C42" s="71" t="s">
        <v>107</v>
      </c>
      <c r="H42" s="120"/>
      <c r="I42" s="120"/>
    </row>
    <row r="43" spans="1:9">
      <c r="B43" s="70" t="s">
        <v>106</v>
      </c>
      <c r="C43" s="71" t="s">
        <v>107</v>
      </c>
    </row>
    <row r="44" spans="1:9">
      <c r="B44" s="70" t="s">
        <v>106</v>
      </c>
      <c r="C44" s="71" t="s">
        <v>107</v>
      </c>
    </row>
    <row r="45" spans="1:9">
      <c r="B45" s="70" t="s">
        <v>106</v>
      </c>
      <c r="C45" s="71" t="s">
        <v>107</v>
      </c>
    </row>
    <row r="46" spans="1:9">
      <c r="B46" s="70" t="s">
        <v>106</v>
      </c>
      <c r="C46" s="71" t="s">
        <v>107</v>
      </c>
    </row>
    <row r="47" spans="1:9">
      <c r="B47" s="70" t="s">
        <v>106</v>
      </c>
      <c r="C47" s="71" t="s">
        <v>107</v>
      </c>
    </row>
    <row r="49" spans="2:7" ht="15" thickBot="1"/>
    <row r="50" spans="2:7" ht="18.75" thickBot="1">
      <c r="B50" s="163" t="s">
        <v>16</v>
      </c>
      <c r="C50" s="164">
        <f>C41+C25+C14+C4</f>
        <v>0</v>
      </c>
      <c r="F50" s="120"/>
      <c r="G50" s="120"/>
    </row>
    <row r="51" spans="2:7">
      <c r="C51" s="165"/>
      <c r="D51" s="166"/>
      <c r="E51" s="166"/>
      <c r="F51" s="166"/>
      <c r="G51" s="166"/>
    </row>
    <row r="52" spans="2:7">
      <c r="C52" s="167"/>
      <c r="D52" s="168"/>
      <c r="E52" s="168"/>
      <c r="F52" s="168"/>
      <c r="G52" s="168"/>
    </row>
    <row r="53" spans="2:7">
      <c r="B53" s="142" t="s">
        <v>90</v>
      </c>
      <c r="C53" s="167"/>
      <c r="D53" s="168"/>
      <c r="E53" s="168"/>
      <c r="F53" s="168"/>
      <c r="G53" s="168"/>
    </row>
    <row r="54" spans="2:7">
      <c r="B54" s="142" t="s">
        <v>91</v>
      </c>
    </row>
    <row r="55" spans="2:7">
      <c r="B55" s="142" t="s">
        <v>92</v>
      </c>
    </row>
    <row r="56" spans="2:7">
      <c r="B56" s="142" t="s">
        <v>93</v>
      </c>
    </row>
    <row r="58" spans="2:7">
      <c r="B58" s="74" t="s">
        <v>89</v>
      </c>
    </row>
    <row r="59" spans="2:7">
      <c r="B59" s="74" t="s">
        <v>81</v>
      </c>
    </row>
  </sheetData>
  <sheetProtection algorithmName="SHA-512" hashValue="VIJFMK4TmBUk1h5EAVqdd5dnTLUwrnuy+CKD8gGYXQsiSIbNkyUT30fgsqWp01U7FV2OB/v6vj0eG9OVV9QEqg==" saltValue="yQ10sr0FJ0MJeqcYf2W+og==" spinCount="100000" sheet="1" objects="1" scenarios="1"/>
  <customSheetViews>
    <customSheetView guid="{C4A3270B-EDD1-4802-A7D4-FDA0B7E8041B}" fitToPage="1">
      <selection activeCell="E7" sqref="E7"/>
      <pageMargins left="0.7" right="0.7" top="0.78740157499999996" bottom="0.78740157499999996" header="0.3" footer="0.3"/>
      <pageSetup paperSize="9" scale="96" orientation="portrait" r:id="rId1"/>
    </customSheetView>
  </customSheetViews>
  <pageMargins left="0.7" right="0.7" top="0.78740157499999996" bottom="0.78740157499999996" header="0.3" footer="0.3"/>
  <pageSetup paperSize="9" scale="96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19"/>
  <sheetViews>
    <sheetView zoomScaleNormal="100" workbookViewId="0">
      <selection activeCell="E4" sqref="E4"/>
    </sheetView>
  </sheetViews>
  <sheetFormatPr baseColWidth="10" defaultColWidth="11.125" defaultRowHeight="14.25"/>
  <cols>
    <col min="1" max="1" width="50.25" style="5" bestFit="1" customWidth="1"/>
    <col min="2" max="16384" width="11.125" style="5"/>
  </cols>
  <sheetData>
    <row r="1" spans="1:4" ht="18">
      <c r="A1" s="44" t="s">
        <v>172</v>
      </c>
    </row>
    <row r="3" spans="1:4">
      <c r="A3" s="12" t="s">
        <v>29</v>
      </c>
    </row>
    <row r="5" spans="1:4" ht="15.75">
      <c r="A5" s="13" t="s">
        <v>48</v>
      </c>
      <c r="B5" s="19"/>
      <c r="C5" s="14"/>
      <c r="D5" s="14"/>
    </row>
    <row r="6" spans="1:4" ht="15">
      <c r="A6" s="14"/>
      <c r="B6" s="14"/>
      <c r="C6" s="14"/>
      <c r="D6" s="14"/>
    </row>
    <row r="7" spans="1:4" ht="15">
      <c r="A7" s="20" t="s">
        <v>49</v>
      </c>
      <c r="B7" s="21">
        <v>365.25</v>
      </c>
      <c r="C7" s="20" t="s">
        <v>50</v>
      </c>
      <c r="D7" s="20"/>
    </row>
    <row r="8" spans="1:4" ht="15">
      <c r="A8" s="20" t="s">
        <v>43</v>
      </c>
      <c r="B8" s="21">
        <f>2*B7/7</f>
        <v>104.35714285714286</v>
      </c>
      <c r="C8" s="20" t="s">
        <v>51</v>
      </c>
      <c r="D8" s="20"/>
    </row>
    <row r="9" spans="1:4" ht="15">
      <c r="A9" s="22" t="s">
        <v>52</v>
      </c>
      <c r="B9" s="23">
        <f>Grunddaten!B4</f>
        <v>0</v>
      </c>
      <c r="C9" s="20" t="s">
        <v>53</v>
      </c>
      <c r="D9" s="24"/>
    </row>
    <row r="10" spans="1:4" ht="15">
      <c r="A10" s="22" t="s">
        <v>54</v>
      </c>
      <c r="B10" s="23">
        <f>Grunddaten!B5</f>
        <v>0</v>
      </c>
      <c r="C10" s="20"/>
      <c r="D10" s="24"/>
    </row>
    <row r="11" spans="1:4" ht="15">
      <c r="A11" s="22" t="s">
        <v>55</v>
      </c>
      <c r="B11" s="23">
        <f>IF(Grunddaten!B7="",0,VLOOKUP(Grunddaten!B7,Speicher!A11:B13,2,FALSE))</f>
        <v>0</v>
      </c>
      <c r="C11" s="20"/>
      <c r="D11" s="24"/>
    </row>
    <row r="12" spans="1:4" ht="15.75">
      <c r="A12" s="25" t="s">
        <v>56</v>
      </c>
      <c r="B12" s="26">
        <f>ROUND(SUM(B9:B11),2)</f>
        <v>0</v>
      </c>
      <c r="C12" s="21"/>
      <c r="D12" s="24"/>
    </row>
    <row r="13" spans="1:4" ht="15.75">
      <c r="A13" s="27" t="s">
        <v>57</v>
      </c>
      <c r="B13" s="28">
        <v>27</v>
      </c>
      <c r="C13" s="29"/>
      <c r="D13" s="30"/>
    </row>
    <row r="14" spans="1:4" ht="15">
      <c r="A14" s="20" t="s">
        <v>58</v>
      </c>
      <c r="B14" s="31">
        <f>ROUND(IF(B19=0,0,C14/B19),2)</f>
        <v>0</v>
      </c>
      <c r="C14" s="32">
        <f>305.1*B18/39.4</f>
        <v>0</v>
      </c>
      <c r="D14" s="20" t="s">
        <v>59</v>
      </c>
    </row>
    <row r="15" spans="1:4" ht="15.75">
      <c r="A15" s="20" t="s">
        <v>84</v>
      </c>
      <c r="B15" s="21">
        <f>B14+B13</f>
        <v>27</v>
      </c>
      <c r="C15" s="33"/>
      <c r="D15" s="34">
        <f>C14+C16</f>
        <v>0</v>
      </c>
    </row>
    <row r="16" spans="1:4" ht="15.75">
      <c r="A16" s="27" t="s">
        <v>85</v>
      </c>
      <c r="B16" s="35">
        <f>ROUND(B7-B8-B12-B15,3)</f>
        <v>233.893</v>
      </c>
      <c r="C16" s="36">
        <f>B16*B19</f>
        <v>0</v>
      </c>
      <c r="D16" s="27" t="s">
        <v>59</v>
      </c>
    </row>
    <row r="17" spans="1:4" s="1" customFormat="1" ht="15">
      <c r="A17" s="14"/>
      <c r="B17" s="37"/>
      <c r="C17" s="14"/>
      <c r="D17" s="14"/>
    </row>
    <row r="18" spans="1:4" ht="15">
      <c r="A18" s="22" t="s">
        <v>60</v>
      </c>
      <c r="B18" s="23">
        <f>Grunddaten!B3</f>
        <v>0</v>
      </c>
      <c r="C18" s="20" t="s">
        <v>61</v>
      </c>
      <c r="D18" s="20"/>
    </row>
    <row r="19" spans="1:4" ht="15">
      <c r="A19" s="20" t="s">
        <v>62</v>
      </c>
      <c r="B19" s="21">
        <f>B18/5</f>
        <v>0</v>
      </c>
      <c r="C19" s="20" t="s">
        <v>63</v>
      </c>
      <c r="D19" s="20"/>
    </row>
  </sheetData>
  <sheetProtection algorithmName="SHA-512" hashValue="IE0Ta02vsAD/1XYpqGRKDpfIvdpKVgyCLtG2CBMe0Z4XOdSQ4yTQNCn3BSSPFmmWophElB6+oVg9xud9URBcHw==" saltValue="tKba83R4onpDIzRgN0kKsA==" spinCount="100000" sheet="1" objects="1" scenarios="1"/>
  <customSheetViews>
    <customSheetView guid="{C4A3270B-EDD1-4802-A7D4-FDA0B7E8041B}" fitToPage="1">
      <selection activeCell="A3" sqref="A3"/>
      <pageMargins left="0.7" right="0.7" top="0.78740157499999996" bottom="0.78740157499999996" header="0.3" footer="0.3"/>
      <pageSetup paperSize="9" scale="81" orientation="portrait" r:id="rId1"/>
    </customSheetView>
  </customSheetViews>
  <pageMargins left="0.7" right="0.7" top="0.78740157499999996" bottom="0.78740157499999996" header="0.3" footer="0.3"/>
  <pageSetup paperSize="9" scale="81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6"/>
  <sheetViews>
    <sheetView zoomScaleNormal="100" workbookViewId="0">
      <selection activeCell="D12" sqref="D12"/>
    </sheetView>
  </sheetViews>
  <sheetFormatPr baseColWidth="10" defaultColWidth="11.25" defaultRowHeight="14.25"/>
  <cols>
    <col min="1" max="1" width="11.25" style="5"/>
    <col min="2" max="8" width="24.75" style="5" customWidth="1"/>
    <col min="9" max="16384" width="11.25" style="5"/>
  </cols>
  <sheetData>
    <row r="1" spans="1:8" ht="18">
      <c r="A1" s="44" t="s">
        <v>173</v>
      </c>
      <c r="B1" s="45"/>
    </row>
    <row r="3" spans="1:8" ht="15">
      <c r="D3" s="8" t="s">
        <v>47</v>
      </c>
      <c r="E3" s="8" t="s">
        <v>25</v>
      </c>
      <c r="F3" s="8" t="s">
        <v>26</v>
      </c>
      <c r="G3" s="8" t="s">
        <v>160</v>
      </c>
    </row>
    <row r="4" spans="1:8" ht="15">
      <c r="A4" s="8" t="s">
        <v>149</v>
      </c>
      <c r="D4" s="11">
        <f>A1_Personalliste!G314</f>
        <v>0</v>
      </c>
      <c r="E4" s="11">
        <f>A1_Personalliste!H314</f>
        <v>0</v>
      </c>
      <c r="F4" s="11">
        <f>A1_Personalliste!I314</f>
        <v>0</v>
      </c>
    </row>
    <row r="5" spans="1:8">
      <c r="B5" s="5" t="s">
        <v>157</v>
      </c>
      <c r="C5" s="7"/>
      <c r="D5" s="16">
        <f>Kalkulation!C5</f>
        <v>0</v>
      </c>
      <c r="E5" s="16">
        <f>Kalkulation!D5</f>
        <v>0</v>
      </c>
      <c r="F5" s="16">
        <f>Kalkulation!E5</f>
        <v>0</v>
      </c>
    </row>
    <row r="6" spans="1:8">
      <c r="B6" s="5" t="s">
        <v>158</v>
      </c>
      <c r="C6" s="7"/>
      <c r="D6" s="9">
        <f>D5*D4</f>
        <v>0</v>
      </c>
      <c r="E6" s="9">
        <f t="shared" ref="E6:F6" si="0">E5*E4</f>
        <v>0</v>
      </c>
      <c r="F6" s="9">
        <f t="shared" si="0"/>
        <v>0</v>
      </c>
      <c r="G6" s="16">
        <f>SUM(D6:F6)</f>
        <v>0</v>
      </c>
    </row>
    <row r="7" spans="1:8">
      <c r="B7" s="5" t="s">
        <v>159</v>
      </c>
      <c r="C7" s="16">
        <f>'A2_fachliche Leitung'!C23+'A2_fachliche Leitung'!J26</f>
        <v>0</v>
      </c>
      <c r="D7" s="16">
        <f>$C$7*D4</f>
        <v>0</v>
      </c>
      <c r="E7" s="16">
        <f t="shared" ref="E7:F7" si="1">$C$7*E4</f>
        <v>0</v>
      </c>
      <c r="F7" s="16">
        <f t="shared" si="1"/>
        <v>0</v>
      </c>
      <c r="G7" s="16">
        <f>SUM(D7:F7)</f>
        <v>0</v>
      </c>
    </row>
    <row r="8" spans="1:8" ht="15" thickBot="1">
      <c r="B8" s="46" t="s">
        <v>150</v>
      </c>
      <c r="C8" s="46"/>
      <c r="D8" s="46"/>
      <c r="E8" s="46"/>
      <c r="F8" s="47"/>
      <c r="G8" s="47">
        <f>Kalkulation!B14</f>
        <v>0</v>
      </c>
    </row>
    <row r="9" spans="1:8" ht="15.75" thickTop="1">
      <c r="G9" s="48">
        <f>SUM(G6:G8)</f>
        <v>0</v>
      </c>
    </row>
    <row r="10" spans="1:8">
      <c r="C10" s="16"/>
    </row>
    <row r="12" spans="1:8" ht="15">
      <c r="A12" s="8" t="s">
        <v>151</v>
      </c>
    </row>
    <row r="13" spans="1:8">
      <c r="F13" s="16"/>
      <c r="G13" s="16"/>
      <c r="H13" s="16"/>
    </row>
    <row r="14" spans="1:8">
      <c r="B14" s="5" t="s">
        <v>152</v>
      </c>
      <c r="C14" s="49" t="str">
        <f>Grunddaten!B8</f>
        <v xml:space="preserve"> </v>
      </c>
    </row>
    <row r="15" spans="1:8" ht="15.75" thickBot="1">
      <c r="G15" s="8" t="s">
        <v>163</v>
      </c>
    </row>
    <row r="16" spans="1:8">
      <c r="A16" s="40"/>
      <c r="B16" s="41"/>
      <c r="C16" s="41"/>
      <c r="D16" s="41" t="s">
        <v>47</v>
      </c>
      <c r="E16" s="41" t="s">
        <v>25</v>
      </c>
      <c r="F16" s="42" t="s">
        <v>26</v>
      </c>
    </row>
    <row r="17" spans="1:8">
      <c r="A17" s="50"/>
      <c r="B17" s="51" t="s">
        <v>153</v>
      </c>
      <c r="C17" s="51"/>
      <c r="D17" s="52">
        <f>A1_Personalliste!G314</f>
        <v>0</v>
      </c>
      <c r="E17" s="52">
        <f>A1_Personalliste!H314</f>
        <v>0</v>
      </c>
      <c r="F17" s="53">
        <f>A1_Personalliste!I314</f>
        <v>0</v>
      </c>
    </row>
    <row r="18" spans="1:8">
      <c r="A18" s="50"/>
      <c r="B18" s="51" t="s">
        <v>154</v>
      </c>
      <c r="C18" s="51"/>
      <c r="D18" s="54">
        <f>IF(D17=0,0,D17*$C$14)</f>
        <v>0</v>
      </c>
      <c r="E18" s="54">
        <f t="shared" ref="E18:F18" si="2">IF(E17=0,0,E17*$C$14)</f>
        <v>0</v>
      </c>
      <c r="F18" s="55">
        <f t="shared" si="2"/>
        <v>0</v>
      </c>
    </row>
    <row r="19" spans="1:8">
      <c r="A19" s="43"/>
      <c r="B19" s="72"/>
      <c r="C19" s="72"/>
      <c r="D19" s="72"/>
      <c r="E19" s="72"/>
      <c r="F19" s="56"/>
    </row>
    <row r="20" spans="1:8">
      <c r="A20" s="57">
        <f>Grunddaten!B13</f>
        <v>0.95</v>
      </c>
      <c r="B20" s="72" t="s">
        <v>162</v>
      </c>
      <c r="C20" s="72"/>
      <c r="D20" s="73">
        <f>D18*$A$20</f>
        <v>0</v>
      </c>
      <c r="E20" s="73">
        <f t="shared" ref="E20:F20" si="3">E18*$A$20</f>
        <v>0</v>
      </c>
      <c r="F20" s="58">
        <f t="shared" si="3"/>
        <v>0</v>
      </c>
    </row>
    <row r="21" spans="1:8">
      <c r="A21" s="43"/>
      <c r="B21" s="72"/>
      <c r="C21" s="72"/>
      <c r="D21" s="72"/>
      <c r="E21" s="72"/>
      <c r="F21" s="56"/>
    </row>
    <row r="22" spans="1:8" ht="15" thickBot="1">
      <c r="A22" s="59"/>
      <c r="B22" s="60" t="s">
        <v>155</v>
      </c>
      <c r="C22" s="60"/>
      <c r="D22" s="61">
        <f>Deckblatt!B37</f>
        <v>0</v>
      </c>
      <c r="E22" s="61">
        <f>Deckblatt!C37</f>
        <v>0</v>
      </c>
      <c r="F22" s="62">
        <f>Deckblatt!D37</f>
        <v>0</v>
      </c>
      <c r="G22" s="46"/>
    </row>
    <row r="23" spans="1:8" ht="16.5" thickTop="1" thickBot="1">
      <c r="A23" s="46"/>
      <c r="B23" s="46" t="s">
        <v>156</v>
      </c>
      <c r="C23" s="46"/>
      <c r="D23" s="63">
        <f>D20*D22</f>
        <v>0</v>
      </c>
      <c r="E23" s="63">
        <f t="shared" ref="E23:F23" si="4">E20*E22</f>
        <v>0</v>
      </c>
      <c r="F23" s="63">
        <f t="shared" si="4"/>
        <v>0</v>
      </c>
      <c r="G23" s="64">
        <f>SUM(D23:F23)</f>
        <v>0</v>
      </c>
    </row>
    <row r="24" spans="1:8" ht="15" thickTop="1"/>
    <row r="25" spans="1:8">
      <c r="B25" s="5" t="s">
        <v>161</v>
      </c>
      <c r="G25" s="16">
        <f>G23-G9</f>
        <v>0</v>
      </c>
    </row>
    <row r="26" spans="1:8">
      <c r="G26" s="18">
        <f>IF(G9=0,0,G25/G9)</f>
        <v>0</v>
      </c>
      <c r="H26" s="66" t="str">
        <f>IF(G26&lt;1%,"in Ordnung", "prüfen")</f>
        <v>in Ordnung</v>
      </c>
    </row>
  </sheetData>
  <sheetProtection algorithmName="SHA-512" hashValue="jwKxNFmtWKs4rkd1S6lmRJDqA1WahV77T5GCLbFE0nG5+IiGzy4IDex9CNGMTSnQ817fBfwiFjMR6J/BY2WptQ==" saltValue="kp46wLcClX6RZUxVI9DcvQ==" spinCount="100000" sheet="1" objects="1" scenarios="1"/>
  <customSheetViews>
    <customSheetView guid="{C4A3270B-EDD1-4802-A7D4-FDA0B7E8041B}">
      <selection activeCell="H26" sqref="H26"/>
      <pageMargins left="0.7" right="0.7" top="0.78740157499999996" bottom="0.78740157499999996" header="0.3" footer="0.3"/>
      <pageSetup paperSize="9" orientation="portrait" r:id="rId1"/>
    </customSheetView>
  </customSheetViews>
  <pageMargins left="0.7" right="0.7" top="0.78740157499999996" bottom="0.78740157499999996" header="0.3" footer="0.3"/>
  <pageSetup paperSize="9" scale="4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Deckblatt</vt:lpstr>
      <vt:lpstr>Grunddaten</vt:lpstr>
      <vt:lpstr>Speicher</vt:lpstr>
      <vt:lpstr>Kalkulation</vt:lpstr>
      <vt:lpstr>A1_Personalliste</vt:lpstr>
      <vt:lpstr>A2_fachliche Leitung</vt:lpstr>
      <vt:lpstr>A3_Sach-und sonstige Kosten </vt:lpstr>
      <vt:lpstr>Jahresarbeitszeit</vt:lpstr>
      <vt:lpstr>Gegenprobe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Kalkulationstool mit Beschäftigten bis zu 301 Personen</dc:title>
  <dc:creator>Hoyer, Martin Paritätischer Berlin</dc:creator>
  <cp:lastModifiedBy>Tran, Kim</cp:lastModifiedBy>
  <cp:lastPrinted>2026-06-11T09:05:19Z</cp:lastPrinted>
  <dcterms:created xsi:type="dcterms:W3CDTF">2024-03-25T16:11:01Z</dcterms:created>
  <dcterms:modified xsi:type="dcterms:W3CDTF">2026-06-24T09:24:50Z</dcterms:modified>
</cp:coreProperties>
</file>