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codeName="ThisWorkbook"/>
  <mc:AlternateContent xmlns:mc="http://schemas.openxmlformats.org/markup-compatibility/2006">
    <mc:Choice Requires="x15">
      <x15ac:absPath xmlns:x15ac="http://schemas.microsoft.com/office/spreadsheetml/2010/11/ac" url="G:\klimaschutz\H0_Übergeordnetes\KlimaCheck\04_WeiterentwicklungKlimacheck2.0\finaleDokumenteBzbm\"/>
    </mc:Choice>
  </mc:AlternateContent>
  <xr:revisionPtr revIDLastSave="0" documentId="13_ncr:1_{1696DC42-9983-4ADF-9321-796A4BB1DE81}" xr6:coauthVersionLast="36" xr6:coauthVersionMax="36" xr10:uidLastSave="{00000000-0000-0000-0000-000000000000}"/>
  <bookViews>
    <workbookView xWindow="-120" yWindow="-120" windowWidth="29040" windowHeight="15840" tabRatio="617" firstSheet="1" activeTab="1" xr2:uid="{817CEABE-C287-4A08-A25A-D351ED9FAD6D}"/>
  </bookViews>
  <sheets>
    <sheet name="01 Titelblatt" sheetId="1" r:id="rId1"/>
    <sheet name="02 Aufbau" sheetId="2" r:id="rId2"/>
    <sheet name="03 Basisprüfung" sheetId="3" r:id="rId3"/>
    <sheet name="04.1 Energieverbr.  Geb. &amp; Anl." sheetId="4" r:id="rId4"/>
    <sheet name="04.2 Verkehr" sheetId="18" r:id="rId5"/>
    <sheet name="04.3 Energieversorgung" sheetId="6" r:id="rId6"/>
    <sheet name="04.4 Stadtgrün" sheetId="7" r:id="rId7"/>
    <sheet name="04.5 Kreislaufwirtschaft" sheetId="8" r:id="rId8"/>
    <sheet name="04.6 Öffentliche Beschaffung" sheetId="9" r:id="rId9"/>
    <sheet name="04.7 Bewusstseinsbildung" sheetId="10" r:id="rId10"/>
    <sheet name="04.8 Klimaanpassung" sheetId="23" r:id="rId11"/>
    <sheet name="05 Gesamteinordnung &amp; Ergebnis" sheetId="21" r:id="rId12"/>
    <sheet name="06 Angaben in der BA-Vorlage" sheetId="22" r:id="rId13"/>
    <sheet name="07 FAQ" sheetId="20" r:id="rId14"/>
    <sheet name="Kalkulation" sheetId="11" state="hidden" r:id="rId15"/>
  </sheets>
  <definedNames>
    <definedName name="_Hlk56001209" localSheetId="3">'04.1 Energieverbr.  Geb. &amp; Anl.'!#REF!</definedName>
    <definedName name="_Hlk56001209" localSheetId="4">'04.2 Verkehr'!#REF!</definedName>
    <definedName name="_Hlk56008899" localSheetId="1">'02 Aufbau'!#REF!</definedName>
    <definedName name="_Hlk56008899" localSheetId="11">'05 Gesamteinordnung &amp; Ergebnis'!#REF!</definedName>
    <definedName name="_Hlk56008899" localSheetId="13">'07 FAQ'!#REF!</definedName>
    <definedName name="_xlnm.Print_Area" localSheetId="0">'01 Titelblatt'!$A$1:$K$58</definedName>
    <definedName name="_xlnm.Print_Area" localSheetId="1">'02 Aufbau'!$A$1:$M$155</definedName>
    <definedName name="_xlnm.Print_Area" localSheetId="2">'03 Basisprüfung'!$A$1:$M$104</definedName>
    <definedName name="_xlnm.Print_Area" localSheetId="3">'04.1 Energieverbr.  Geb. &amp; Anl.'!$A$1:$M$416</definedName>
    <definedName name="_xlnm.Print_Area" localSheetId="4">'04.2 Verkehr'!$A$1:$M$498</definedName>
    <definedName name="_xlnm.Print_Area" localSheetId="5">'04.3 Energieversorgung'!$A$1:$M$420</definedName>
    <definedName name="_xlnm.Print_Area" localSheetId="6">'04.4 Stadtgrün'!$A$1:$M$130</definedName>
    <definedName name="_xlnm.Print_Area" localSheetId="7">'04.5 Kreislaufwirtschaft'!$A$1:$M$79</definedName>
    <definedName name="_xlnm.Print_Area" localSheetId="8">'04.6 Öffentliche Beschaffung'!$A$1:$M$160</definedName>
    <definedName name="_xlnm.Print_Area" localSheetId="9">'04.7 Bewusstseinsbildung'!$A$1:$M$96</definedName>
    <definedName name="_xlnm.Print_Area" localSheetId="10">'04.8 Klimaanpassung'!$A$1:$M$177</definedName>
    <definedName name="_xlnm.Print_Area" localSheetId="11">'05 Gesamteinordnung &amp; Ergebnis'!$A$1:$M$427</definedName>
    <definedName name="_xlnm.Print_Area" localSheetId="13">'07 FAQ'!$A$1:$M$104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6" i="11" l="1"/>
  <c r="C115" i="11"/>
  <c r="C114" i="11"/>
  <c r="C160" i="23"/>
  <c r="C92" i="23"/>
  <c r="C47" i="23"/>
  <c r="C37" i="23"/>
  <c r="H134" i="11" l="1"/>
  <c r="F114" i="11"/>
  <c r="H133" i="11"/>
  <c r="H135" i="11" l="1"/>
  <c r="D93" i="21" s="1"/>
  <c r="F116" i="11"/>
  <c r="F118" i="11"/>
  <c r="G99" i="11"/>
  <c r="C41" i="4"/>
  <c r="C39" i="6"/>
  <c r="C37" i="18"/>
  <c r="C53" i="4"/>
  <c r="C251" i="18"/>
  <c r="C224" i="18"/>
  <c r="C47" i="3" l="1"/>
  <c r="C49" i="6" l="1"/>
  <c r="C39" i="7"/>
  <c r="C67" i="11" l="1"/>
  <c r="C69" i="11"/>
  <c r="C68" i="11"/>
  <c r="C63" i="8"/>
  <c r="C44" i="8"/>
  <c r="C30" i="11"/>
  <c r="F67" i="11" l="1"/>
  <c r="C15" i="11" l="1"/>
  <c r="C16" i="11" s="1"/>
  <c r="C17" i="11" s="1"/>
  <c r="C22" i="11" l="1"/>
  <c r="C50" i="4"/>
  <c r="C34" i="18"/>
  <c r="C32" i="8"/>
  <c r="C48" i="9"/>
  <c r="C45" i="10"/>
  <c r="C80" i="11" l="1"/>
  <c r="C37" i="11"/>
  <c r="C14" i="11"/>
  <c r="G149" i="11"/>
  <c r="C36" i="3"/>
  <c r="C82" i="10" l="1"/>
  <c r="C146" i="9"/>
  <c r="C115" i="9"/>
  <c r="C115" i="7"/>
  <c r="C405" i="6"/>
  <c r="C223" i="6"/>
  <c r="C160" i="6"/>
  <c r="C484" i="18"/>
  <c r="C410" i="18"/>
  <c r="C326" i="18"/>
  <c r="C241" i="18"/>
  <c r="C214" i="18"/>
  <c r="C122" i="18"/>
  <c r="C402" i="4"/>
  <c r="C345" i="4"/>
  <c r="C280" i="4"/>
  <c r="C217" i="4"/>
  <c r="C155" i="4"/>
  <c r="C96" i="4"/>
  <c r="G146" i="11"/>
  <c r="A148" i="11"/>
  <c r="A147" i="11"/>
  <c r="A146" i="11"/>
  <c r="A145" i="11"/>
  <c r="A144" i="11"/>
  <c r="A143" i="11"/>
  <c r="A142" i="11"/>
  <c r="C27" i="11"/>
  <c r="C97" i="11"/>
  <c r="C96" i="11"/>
  <c r="C95" i="11"/>
  <c r="C35" i="10"/>
  <c r="C38" i="9"/>
  <c r="C98" i="11"/>
  <c r="C94" i="11"/>
  <c r="C81" i="11"/>
  <c r="C79" i="11"/>
  <c r="C56" i="11"/>
  <c r="C55" i="11"/>
  <c r="C47" i="11"/>
  <c r="C46" i="11"/>
  <c r="C45" i="11"/>
  <c r="C43" i="11"/>
  <c r="C36" i="11"/>
  <c r="C35" i="11"/>
  <c r="C29" i="11"/>
  <c r="C31" i="11" s="1"/>
  <c r="G33" i="11" s="1"/>
  <c r="C19" i="11"/>
  <c r="C20" i="11" s="1"/>
  <c r="C21" i="11" s="1"/>
  <c r="C3" i="11"/>
  <c r="C22" i="8"/>
  <c r="C30" i="7"/>
  <c r="C37" i="6"/>
  <c r="C25" i="18"/>
  <c r="G98" i="11"/>
  <c r="G86" i="11"/>
  <c r="G19" i="11"/>
  <c r="G20" i="11" s="1"/>
  <c r="G32" i="11"/>
  <c r="G35" i="11" s="1"/>
  <c r="G47" i="11"/>
  <c r="G48" i="11" s="1"/>
  <c r="G59" i="11"/>
  <c r="G60" i="11" s="1"/>
  <c r="F3" i="11" l="1"/>
  <c r="H131" i="11" s="1"/>
  <c r="H132" i="11" s="1"/>
  <c r="D114" i="11"/>
  <c r="D208" i="21" s="1"/>
  <c r="G103" i="11"/>
  <c r="C33" i="11"/>
  <c r="C100" i="11"/>
  <c r="C99" i="11"/>
  <c r="F43" i="11"/>
  <c r="F52" i="11" s="1"/>
  <c r="C144" i="11" s="1"/>
  <c r="G104" i="11"/>
  <c r="F94" i="11"/>
  <c r="F55" i="11"/>
  <c r="C101" i="11"/>
  <c r="F76" i="11"/>
  <c r="C146" i="11" s="1"/>
  <c r="F79" i="11"/>
  <c r="D56" i="11" l="1"/>
  <c r="D187" i="21" s="1"/>
  <c r="D94" i="11"/>
  <c r="D81" i="11"/>
  <c r="D199" i="21" s="1"/>
  <c r="D29" i="11"/>
  <c r="D164" i="21" s="1"/>
  <c r="D35" i="11"/>
  <c r="D170" i="21" s="1"/>
  <c r="D37" i="11"/>
  <c r="D175" i="21" s="1"/>
  <c r="G61" i="11"/>
  <c r="D45" i="11"/>
  <c r="D179" i="21" s="1"/>
  <c r="C141" i="11"/>
  <c r="D20" i="11"/>
  <c r="D157" i="21" s="1"/>
  <c r="G8" i="11"/>
  <c r="D47" i="11"/>
  <c r="D183" i="21" s="1"/>
  <c r="D16" i="11"/>
  <c r="D19" i="11"/>
  <c r="D155" i="21" s="1"/>
  <c r="D32" i="11"/>
  <c r="D168" i="21" s="1"/>
  <c r="D80" i="11"/>
  <c r="D197" i="21" s="1"/>
  <c r="D46" i="11"/>
  <c r="D181" i="21" s="1"/>
  <c r="D30" i="11"/>
  <c r="D166" i="21" s="1"/>
  <c r="D22" i="11"/>
  <c r="D160" i="21" s="1"/>
  <c r="D36" i="11"/>
  <c r="D172" i="21" s="1"/>
  <c r="D68" i="11"/>
  <c r="D191" i="21" s="1"/>
  <c r="D69" i="11"/>
  <c r="D193" i="21" s="1"/>
  <c r="D90" i="21"/>
  <c r="C34" i="11"/>
  <c r="F28" i="11" s="1"/>
  <c r="F40" i="11" s="1"/>
  <c r="F27" i="11"/>
  <c r="F64" i="11"/>
  <c r="C145" i="11" s="1"/>
  <c r="F107" i="11"/>
  <c r="F108" i="11"/>
  <c r="C148" i="11" s="1"/>
  <c r="F96" i="11"/>
  <c r="F91" i="11"/>
  <c r="C147" i="11" s="1"/>
  <c r="F81" i="11"/>
  <c r="F61" i="11"/>
  <c r="F57" i="11"/>
  <c r="G55" i="11" s="1"/>
  <c r="F105" i="11"/>
  <c r="F98" i="11"/>
  <c r="G96" i="11" s="1"/>
  <c r="F59" i="11"/>
  <c r="G57" i="11" s="1"/>
  <c r="F47" i="11"/>
  <c r="G45" i="11" s="1"/>
  <c r="F49" i="11"/>
  <c r="G49" i="11" s="1"/>
  <c r="F88" i="11"/>
  <c r="G88" i="11" s="1"/>
  <c r="P16" i="22" s="1"/>
  <c r="F71" i="11"/>
  <c r="F73" i="11"/>
  <c r="G73" i="11" s="1"/>
  <c r="P15" i="22" s="1"/>
  <c r="F69" i="11"/>
  <c r="F45" i="11"/>
  <c r="G43" i="11" s="1"/>
  <c r="P18" i="22" l="1"/>
  <c r="C143" i="11"/>
  <c r="F30" i="11"/>
  <c r="G27" i="11" s="1"/>
  <c r="G105" i="11"/>
  <c r="D98" i="11" s="1"/>
  <c r="F32" i="11"/>
  <c r="G30" i="11" s="1"/>
  <c r="F86" i="11"/>
  <c r="G85" i="11" s="1"/>
  <c r="F36" i="11"/>
  <c r="G37" i="11" s="1"/>
  <c r="F51" i="11"/>
  <c r="F75" i="11"/>
  <c r="F63" i="11"/>
  <c r="G56" i="11"/>
  <c r="G95" i="11"/>
  <c r="G97" i="11"/>
  <c r="G58" i="11"/>
  <c r="P14" i="22" s="1"/>
  <c r="G46" i="11"/>
  <c r="P13" i="22" s="1"/>
  <c r="G44" i="11"/>
  <c r="P17" i="22" l="1"/>
  <c r="D203" i="21"/>
  <c r="F90" i="11"/>
  <c r="G29" i="11"/>
  <c r="G31" i="11"/>
  <c r="F39" i="11"/>
  <c r="D82" i="21"/>
  <c r="P12" i="22" l="1"/>
  <c r="D50" i="21"/>
  <c r="D58" i="21"/>
  <c r="D66" i="21"/>
  <c r="D42" i="21" l="1"/>
  <c r="D74" i="21"/>
  <c r="C18" i="11"/>
  <c r="D15" i="11"/>
  <c r="D148" i="21" s="1"/>
  <c r="D150" i="21"/>
  <c r="D18" i="11" l="1"/>
  <c r="D153" i="21" s="1"/>
  <c r="F14" i="11"/>
  <c r="F24" i="11" s="1"/>
  <c r="C142" i="11" s="1"/>
  <c r="F141" i="11" s="1"/>
  <c r="F21" i="11" l="1"/>
  <c r="F19" i="11"/>
  <c r="G16" i="11" s="1"/>
  <c r="F16" i="11"/>
  <c r="G14" i="11" s="1"/>
  <c r="F143" i="11"/>
  <c r="F147" i="11"/>
  <c r="F145" i="11"/>
  <c r="D25" i="21" s="1"/>
  <c r="F23" i="11" l="1"/>
  <c r="G15" i="11"/>
  <c r="G18" i="11"/>
  <c r="G21" i="11" s="1"/>
  <c r="P10" i="22" s="1"/>
  <c r="G143" i="11"/>
  <c r="G144" i="11"/>
  <c r="G142" i="11"/>
  <c r="G147" i="11" s="1"/>
  <c r="G141" i="11"/>
  <c r="D18" i="21" l="1"/>
  <c r="D34" i="21"/>
  <c r="D23" i="21" l="1"/>
  <c r="C17" i="22"/>
</calcChain>
</file>

<file path=xl/sharedStrings.xml><?xml version="1.0" encoding="utf-8"?>
<sst xmlns="http://schemas.openxmlformats.org/spreadsheetml/2006/main" count="1005" uniqueCount="551">
  <si>
    <t>Verkehr</t>
  </si>
  <si>
    <t xml:space="preserve">Frage 1) </t>
  </si>
  <si>
    <t>Antwortmöglichkeit</t>
  </si>
  <si>
    <t>Bitte fahren Sie mit der Hauptprüfung fort.</t>
  </si>
  <si>
    <t>ja</t>
  </si>
  <si>
    <t>nein</t>
  </si>
  <si>
    <t>•</t>
  </si>
  <si>
    <t xml:space="preserve">Frage 2) </t>
  </si>
  <si>
    <t>Erläuterung</t>
  </si>
  <si>
    <t>m</t>
  </si>
  <si>
    <t>Gewichtungsfaktor</t>
  </si>
  <si>
    <t xml:space="preserve">Frage 2b) </t>
  </si>
  <si>
    <t xml:space="preserve">Frage 3) </t>
  </si>
  <si>
    <t xml:space="preserve">Frage 2a) </t>
  </si>
  <si>
    <t xml:space="preserve">Frage 3a) </t>
  </si>
  <si>
    <t xml:space="preserve">Frage 4) </t>
  </si>
  <si>
    <t>Vorübergehend</t>
  </si>
  <si>
    <t>Eingabe</t>
  </si>
  <si>
    <t>Frage</t>
  </si>
  <si>
    <t>02 Aufbau und Durchführung des Klimachecks</t>
  </si>
  <si>
    <t>Dieses Handlungsfeld fokussiert ausschließlich auf den Energieverbrauch im Zuge der Nutzung von Gebäuden und Anlagen.</t>
  </si>
  <si>
    <t>Gebäude</t>
  </si>
  <si>
    <t>Hinweis: In den untenstehenden Erläuterungen werden verschiedene Metriken verwendet. Dies soll Ihnen die Beantwortung der Frage erleichtern, indem sie sich auf diejenige Metrik beziehen können, zu denen Ihnen Informationen vorliegen. Sollten Ihnen zu verschiedenen Metriken Werte vorliegen, orientieren Sie sich gerne am erstgenannten Wert. Dieser weist eine höhere Genauigkeit auf.</t>
  </si>
  <si>
    <t>Anlagen</t>
  </si>
  <si>
    <t xml:space="preserve">Personenverkehr </t>
  </si>
  <si>
    <t>Das Verkehrsaufkommen der einzelnen Verkehrsträger verändert sich nicht nennenswert.</t>
  </si>
  <si>
    <t xml:space="preserve">Ich (CABW) möchte stark dafür plädieren, dass wir unsere überliche Schriftart (Verdana) und unser Farbenset verwenden. </t>
  </si>
  <si>
    <t xml:space="preserve">Lässt sich leicht unter "Page Layout" und dann "Themes" (ganz links) umsetzen. </t>
  </si>
  <si>
    <t>Güterverkehr</t>
  </si>
  <si>
    <t>Das Güterverkehrsaufkommen der einzelnen Verkehrsträger von und nach Berlin verändert sich nicht nennenswert.</t>
  </si>
  <si>
    <t xml:space="preserve">Frage 5) </t>
  </si>
  <si>
    <t>Nein</t>
  </si>
  <si>
    <t>Ja</t>
  </si>
  <si>
    <t>Positive Auswirkungen auf den Klimaschutz, da Reduktion der Klimawirksamkeit künftiger Beschaffungen.</t>
  </si>
  <si>
    <t>Keine Auswirkungen auf den Klimaschutz, da keine Veränderungen gegenüber dem Status quo.</t>
  </si>
  <si>
    <t>Vertreter*innen aus Politik bzw. Verwaltung</t>
  </si>
  <si>
    <t>Wirtschaftsvertreter*innen</t>
  </si>
  <si>
    <t>Bevölkerung bzw. Zivilgesellschaft</t>
  </si>
  <si>
    <t>In welchem zeitlichen Maßstab wird die bewusstseinsbildende Maßnahme voraussichtlich umgesetzt werden?</t>
  </si>
  <si>
    <t>kurz</t>
  </si>
  <si>
    <t>a</t>
  </si>
  <si>
    <t>b</t>
  </si>
  <si>
    <t>c</t>
  </si>
  <si>
    <t>d</t>
  </si>
  <si>
    <t>gewichtung</t>
  </si>
  <si>
    <t>effekt</t>
  </si>
  <si>
    <t>dauer</t>
  </si>
  <si>
    <t>p</t>
  </si>
  <si>
    <t>n</t>
  </si>
  <si>
    <t>ppp</t>
  </si>
  <si>
    <t>nnn</t>
  </si>
  <si>
    <t>Energieverbrauch von Gebäuden und Anlagen</t>
  </si>
  <si>
    <t>Energieversorgung</t>
  </si>
  <si>
    <t>Grünflächen</t>
  </si>
  <si>
    <t>Öffentliche Beschaffung</t>
  </si>
  <si>
    <t>Bewusstseinsbildung</t>
  </si>
  <si>
    <t>Basisprüfung</t>
  </si>
  <si>
    <t>Kombinationen</t>
  </si>
  <si>
    <t>Satzbausteine</t>
  </si>
  <si>
    <t>ja/nein</t>
  </si>
  <si>
    <t>a,b,c,d</t>
  </si>
  <si>
    <t>2a</t>
  </si>
  <si>
    <t>2b</t>
  </si>
  <si>
    <t>3a</t>
  </si>
  <si>
    <t>leer</t>
  </si>
  <si>
    <t>Abschnitt a) Gesamteinordnung</t>
  </si>
  <si>
    <t xml:space="preserve">       Insgesamt ergibt Ihr Klimacheck folgende Gesamteinordnung: </t>
  </si>
  <si>
    <t xml:space="preserve">       Energieverbrauch von Gebäuden und Anlagen:</t>
  </si>
  <si>
    <t xml:space="preserve">       Verkehr:</t>
  </si>
  <si>
    <t xml:space="preserve">       Energieversorgung:</t>
  </si>
  <si>
    <t>Gesamteinordnung (Handlungsfelder)</t>
  </si>
  <si>
    <t>2 effekt</t>
  </si>
  <si>
    <t>3 effekt</t>
  </si>
  <si>
    <t>Abschnitt d) Hinweise zu positiven Auswirkungen auf den Klimaschutz</t>
  </si>
  <si>
    <t>Hilfestellung zu Abschnitt d)</t>
  </si>
  <si>
    <t>voraussichtlich erhebliche Abnahme der Anzahl Neubauten</t>
  </si>
  <si>
    <t>voraussichtlich Abnahme der Anzahl Neubauten</t>
  </si>
  <si>
    <t xml:space="preserve">voraussichtlich erhebliche Zunahme an energetischen Gebäude-sanierungen </t>
  </si>
  <si>
    <t xml:space="preserve">voraussichtliche Zunahme an energetischen Gebäude-sanierungen </t>
  </si>
  <si>
    <t>voraussichtlich erhebliche Abnahme des Energieverbrauchs der betrieblichen und / oder städtischen Anlagen</t>
  </si>
  <si>
    <t>voraussichtlich Abnahme des Energieverbrauchs der betrieblichen und / oder städtischen Anlagen</t>
  </si>
  <si>
    <t>positive Aussagen</t>
  </si>
  <si>
    <t>voraussichtlich erhebliche Abnahme des Personenverkehrsaufkommens</t>
  </si>
  <si>
    <t>voraussichtlich Abnahme des Personenverkehrsaufkommens</t>
  </si>
  <si>
    <t>Voraussichtlich erhebliche Abnahme des Anteils emissionsintensiver Verkehrsträger (motorisierter Individualverkehr)</t>
  </si>
  <si>
    <t>Voraussichtlich Abnahme des Anteils emissionsintensiver Verkehrsträger (motorisierter Individualverkehr)</t>
  </si>
  <si>
    <t>voraussichtlich erhebliche Abnahme der innerstädtischen Güterverkehrsleistung</t>
  </si>
  <si>
    <t>voraussichtlich Abnahme der innerstädtischen Güterverkehrsleistung</t>
  </si>
  <si>
    <t>voraussichtlich erhebliche Abnahme des Anteils emissionsintensiven Gütertransports innerhalb Berlins</t>
  </si>
  <si>
    <t>voraussichtlich Abnahme des Anteils emissionsintensiven Gütertransports innerhalb Berlins</t>
  </si>
  <si>
    <t>voraussichtlich erhebliche Abnahme des Anteils emissionsintensiven Gütertransports von und nach Berlin</t>
  </si>
  <si>
    <t>voraussichtlich Abnahme des Anteils emissionsintensiven Gütertransports von und nach Berlin</t>
  </si>
  <si>
    <t>Voraussichtlich erhebliche Abnahme des Anteils emissionsintensiver Stromerzeugung</t>
  </si>
  <si>
    <t>Voraussichtlich Abnahme emissionsintensiver Stromerzeugung</t>
  </si>
  <si>
    <t>voraussichtlich erhebliche Effizienzerhöhung bei der Wärmeerzeugung</t>
  </si>
  <si>
    <t>voraussichtlich Effizienzerhöhung bei der Wärmeerzeugung</t>
  </si>
  <si>
    <t xml:space="preserve">Voraussichtlich erhebliche Abnahme emissions-intensiver Energieträger </t>
  </si>
  <si>
    <t xml:space="preserve">Voraussichtlich Abnahme emissionsintensiver Energieträger </t>
  </si>
  <si>
    <t>Stellen Sie denkbare Verbesserungen möglichst konkret und unter Angabe der dafür zu schaffenden Voraussetzungen (insbesondere zusätzlicher Mittelbedarf) dar.</t>
  </si>
  <si>
    <t>Hilfestellung zu Abschnitt e)</t>
  </si>
  <si>
    <t>Die aufgeführten Beispiele sind zum Zwecke der Übersichtlichkeit nach den Handlungsfeldern des Leitfadens sortiert. Ziehen Sie die Beispiele im Rahmen Ihrer Prüfung jedoch unabhängig von dieser Sortierung in Erwägung.</t>
  </si>
  <si>
    <t>Kompensationszahlungen</t>
  </si>
  <si>
    <t>4a</t>
  </si>
  <si>
    <t>Weiter zu 02 Aufbau</t>
  </si>
  <si>
    <t>Für Ihre Notizen</t>
  </si>
  <si>
    <t>Der Klimacheck umfasst drei Arbeitsschritte:</t>
  </si>
  <si>
    <t>Hilfestellung zur Basisprüfung</t>
  </si>
  <si>
    <t>Abschnitt c) Hinweise zu vorgelagerten (Umwelt-)Prüfungen</t>
  </si>
  <si>
    <t>Die folgende Übersicht an Beispielen klimafreundlicher Maßnahmen für die Umsetzung von Vorhaben bietet Ihnen einige Anhaltspunkte für Ihre Prüfung von Verbesserungsmaßnahmen. Die aufgeführten Beispiele sind zum Zwecke der Übersichtlichkeit nach den Handlungsfeldern des Leitfadens sortiert. Ziehen Sie die Beispiele im Rahmen Ihrer Prüfung jedoch unabhängig von dieser Sortierung in Erwägung.</t>
  </si>
  <si>
    <t xml:space="preserve">Frage 4a) </t>
  </si>
  <si>
    <r>
      <t xml:space="preserve">Die Zu- oder Abnahme der jährlich erzeugten Energie, die sich aus Veränderungen im Energiebedarf ergeben, werden bereits indirekt durch die Handlungsfelder „Energieverbrauch Gebäude und Anlagen“ sowie „Verkehr“ adressiert und sind somit nicht Gegenstand dieses Handlungsfeldes. Der Erwerb bzw. die Errichtung von Anlagen zur Energieerzeugung wird als Beschaffungsmaßnahme im Handlungsfeld „öffentliche Beschaffung“ adressiert und ist somit ebenfalls nicht Gegenstand dieses Handlungsfeldes. In diesem Handlungsfeld wird die </t>
    </r>
    <r>
      <rPr>
        <u/>
        <sz val="10"/>
        <rFont val="Verdana"/>
        <family val="2"/>
        <scheme val="minor"/>
      </rPr>
      <t>Nutzung der Anlagen</t>
    </r>
    <r>
      <rPr>
        <sz val="10"/>
        <rFont val="Verdana"/>
        <family val="2"/>
        <scheme val="minor"/>
      </rPr>
      <t xml:space="preserve"> betrachtet.</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</si>
  <si>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des Anteils emissionsintensiver Stromerzeugung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</si>
  <si>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emissionsintensiver Stromerzeugung</t>
    </r>
  </si>
  <si>
    <r>
      <t>Weder Zu- noch Abnahme der Emissionen von CO</t>
    </r>
    <r>
      <rPr>
        <vertAlign val="subscript"/>
        <sz val="10"/>
        <color rgb="FF000000"/>
        <rFont val="Verdana"/>
        <family val="2"/>
        <scheme val="minor"/>
      </rPr>
      <t>2</t>
    </r>
    <r>
      <rPr>
        <sz val="10"/>
        <color rgb="FF000000"/>
        <rFont val="Verdana"/>
        <family val="2"/>
        <scheme val="minor"/>
      </rPr>
      <t>-Äquivalenten.</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</si>
  <si>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 Veränderung</t>
    </r>
    <r>
      <rPr>
        <sz val="10"/>
        <color theme="1"/>
        <rFont val="Verdana"/>
        <family val="2"/>
        <scheme val="minor"/>
      </rPr>
      <t xml:space="preserve"> in der  Zusammensetzung der Stromerzeugung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</si>
  <si>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emissionsintensiver Stromerzeugung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</si>
  <si>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 xml:space="preserve">erhebliche Zunahme </t>
    </r>
    <r>
      <rPr>
        <sz val="10"/>
        <color theme="1"/>
        <rFont val="Verdana"/>
        <family val="2"/>
        <scheme val="minor"/>
      </rPr>
      <t>emissionsintensiver Stromerzeugung</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</si>
  <si>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 Veränderung</t>
    </r>
    <r>
      <rPr>
        <sz val="10"/>
        <color theme="1"/>
        <rFont val="Verdana"/>
        <family val="2"/>
        <scheme val="minor"/>
      </rPr>
      <t xml:space="preserve"> der Effizienz bei der Wärmerzeugung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</si>
  <si>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 xml:space="preserve">erhebliche Zunahme </t>
    </r>
    <r>
      <rPr>
        <sz val="10"/>
        <color theme="1"/>
        <rFont val="Verdana"/>
        <family val="2"/>
        <scheme val="minor"/>
      </rPr>
      <t xml:space="preserve">emissionsintensiver Energieträger </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</si>
  <si>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des Personenverkehrsaufkommens</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</si>
  <si>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des Personenverkehrsaufkommens</t>
    </r>
  </si>
  <si>
    <r>
      <rPr>
        <b/>
        <sz val="10"/>
        <color theme="1"/>
        <rFont val="Verdana"/>
        <family val="2"/>
        <scheme val="minor"/>
      </rPr>
      <t>Nein</t>
    </r>
    <r>
      <rPr>
        <sz val="10"/>
        <color theme="1"/>
        <rFont val="Verdana"/>
        <family val="2"/>
        <scheme val="minor"/>
      </rPr>
      <t>, voraussichtlich keine Zu- oder Abnahme des Personenverkehrsaufkommens</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</si>
  <si>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des Personenverkehrsaufkommens</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</si>
  <si>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Zunahme</t>
    </r>
    <r>
      <rPr>
        <sz val="10"/>
        <color theme="1"/>
        <rFont val="Verdana"/>
        <family val="2"/>
        <scheme val="minor"/>
      </rPr>
      <t xml:space="preserve"> des Personenverkehrsaufkommens</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</si>
  <si>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des Anteils emissionsintensiver Verkehrsträger </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</si>
  <si>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des Anteils emissionsintensiver Verkehrsträger </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</si>
  <si>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des Anteils emissionsintensiver Verkehrsträger  </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</si>
  <si>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 xml:space="preserve">erhebliche Zunahme </t>
    </r>
    <r>
      <rPr>
        <sz val="10"/>
        <color theme="1"/>
        <rFont val="Verdana"/>
        <family val="2"/>
        <scheme val="minor"/>
      </rPr>
      <t xml:space="preserve">des Anteils emissionsintensiver Verkehrsträger </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</si>
  <si>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der Anzahl Neubauten</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</si>
  <si>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der Anzahl Neubauten</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</si>
  <si>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 Veränderung</t>
    </r>
    <r>
      <rPr>
        <sz val="10"/>
        <color theme="1"/>
        <rFont val="Verdana"/>
        <family val="2"/>
        <scheme val="minor"/>
      </rPr>
      <t xml:space="preserve"> im Gebäudebestand</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</si>
  <si>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der Anzahl Neubauten</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</si>
  <si>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Zunahme</t>
    </r>
    <r>
      <rPr>
        <sz val="10"/>
        <color theme="1"/>
        <rFont val="Verdana"/>
        <family val="2"/>
        <scheme val="minor"/>
      </rPr>
      <t xml:space="preserve"> der Anzahl Neubauten</t>
    </r>
  </si>
  <si>
    <r>
      <t>Ja,</t>
    </r>
    <r>
      <rPr>
        <sz val="10"/>
        <color theme="1"/>
        <rFont val="Verdana"/>
        <family val="2"/>
        <scheme val="minor"/>
      </rPr>
      <t xml:space="preserve"> voraussichtlich </t>
    </r>
    <r>
      <rPr>
        <b/>
        <sz val="10"/>
        <color theme="1"/>
        <rFont val="Verdana"/>
        <family val="2"/>
        <scheme val="minor"/>
      </rPr>
      <t>erhebliche Zunahme</t>
    </r>
    <r>
      <rPr>
        <sz val="10"/>
        <color theme="1"/>
        <rFont val="Verdana"/>
        <family val="2"/>
        <scheme val="minor"/>
      </rPr>
      <t xml:space="preserve"> an energetischen Gebäudesanierungen</t>
    </r>
    <r>
      <rPr>
        <b/>
        <sz val="10"/>
        <color theme="1"/>
        <rFont val="Verdana"/>
        <family val="2"/>
        <scheme val="minor"/>
      </rPr>
      <t xml:space="preserve"> </t>
    </r>
  </si>
  <si>
    <r>
      <t xml:space="preserve">Ja, </t>
    </r>
    <r>
      <rPr>
        <sz val="10"/>
        <color theme="1"/>
        <rFont val="Verdana"/>
        <family val="2"/>
        <scheme val="minor"/>
      </rPr>
      <t xml:space="preserve">voraussichtlich </t>
    </r>
    <r>
      <rPr>
        <b/>
        <sz val="10"/>
        <color theme="1"/>
        <rFont val="Verdana"/>
        <family val="2"/>
        <scheme val="minor"/>
      </rPr>
      <t>Zunahme</t>
    </r>
    <r>
      <rPr>
        <sz val="10"/>
        <color theme="1"/>
        <rFont val="Verdana"/>
        <family val="2"/>
        <scheme val="minor"/>
      </rPr>
      <t xml:space="preserve"> an energetischen Gebäude-sanierungen </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</si>
  <si>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an energetischen Gebäude-sanierungen </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</si>
  <si>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an energetischen Gebäudesanierungen</t>
    </r>
  </si>
  <si>
    <r>
      <t xml:space="preserve">Nein, </t>
    </r>
    <r>
      <rPr>
        <sz val="10"/>
        <color theme="1"/>
        <rFont val="Verdana"/>
        <family val="2"/>
        <scheme val="minor"/>
      </rPr>
      <t xml:space="preserve">voraussichtlich </t>
    </r>
    <r>
      <rPr>
        <b/>
        <sz val="10"/>
        <color theme="1"/>
        <rFont val="Verdana"/>
        <family val="2"/>
        <scheme val="minor"/>
      </rPr>
      <t>keine Beschaffungen</t>
    </r>
    <r>
      <rPr>
        <sz val="10"/>
        <color theme="1"/>
        <rFont val="Verdana"/>
        <family val="2"/>
        <scheme val="minor"/>
      </rPr>
      <t xml:space="preserve"> veranlasst</t>
    </r>
  </si>
  <si>
    <r>
      <t xml:space="preserve">Abschnitt b) Ergebnis der </t>
    </r>
    <r>
      <rPr>
        <b/>
        <u/>
        <sz val="10"/>
        <color theme="3"/>
        <rFont val="Verdana"/>
        <family val="2"/>
        <scheme val="minor"/>
      </rPr>
      <t>geprüften</t>
    </r>
    <r>
      <rPr>
        <b/>
        <sz val="10"/>
        <color theme="3"/>
        <rFont val="Verdana"/>
        <family val="2"/>
        <scheme val="minor"/>
      </rPr>
      <t xml:space="preserve"> Handlungsfelder</t>
    </r>
  </si>
  <si>
    <r>
      <t xml:space="preserve">       Öffentliche Beschaffung</t>
    </r>
    <r>
      <rPr>
        <sz val="10"/>
        <color theme="1"/>
        <rFont val="Verdana"/>
        <family val="2"/>
        <scheme val="minor"/>
      </rPr>
      <t>:</t>
    </r>
  </si>
  <si>
    <r>
      <t xml:space="preserve">       Bewusstseinsbildung</t>
    </r>
    <r>
      <rPr>
        <sz val="10"/>
        <color theme="1"/>
        <rFont val="Verdana"/>
        <family val="2"/>
        <scheme val="minor"/>
      </rPr>
      <t>:</t>
    </r>
  </si>
  <si>
    <t xml:space="preserve">sowohl </t>
  </si>
  <si>
    <t>zeitlich begrenzt</t>
  </si>
  <si>
    <t>03 Basisprüfung</t>
  </si>
  <si>
    <t>Weiter zu 03 Basisprüfung</t>
  </si>
  <si>
    <t>Weiter zu 04.1 Energieverbr. Geb. &amp; Anl.</t>
  </si>
  <si>
    <t>Weiter zu 04.2 Verkehr</t>
  </si>
  <si>
    <t>Weiter zu 04.3 Energieversorgung</t>
  </si>
  <si>
    <t>Weiter zu 04.6 Öffentliche Beschaffung</t>
  </si>
  <si>
    <t>Weiter zu 04.7 Bewusstseinsbildung</t>
  </si>
  <si>
    <t>05 Gesamteinordnung, Prüfergebnisse, Vorprüfungen, Positive Auswirkungen, Verbesserungsmöglichkeiten</t>
  </si>
  <si>
    <t>04.1 Energieverbrauch von Gebäuden und Anlagen</t>
  </si>
  <si>
    <t>04.2 Verkehr</t>
  </si>
  <si>
    <t>04.3 Energieversorgung</t>
  </si>
  <si>
    <t>04.6 Öffentliche Beschaffung</t>
  </si>
  <si>
    <t>04.7 Bewusstseinsbildung</t>
  </si>
  <si>
    <t>Setzen Sie bitte Ihre Prüfung mit dem Handlungsfeld „04.2 Verkehr“ fort.</t>
  </si>
  <si>
    <t>Setzen Sie bitte Ihre Prüfung mit dem Handlungsfeld „04.3 Energieversorgung“ fort.</t>
  </si>
  <si>
    <t>Setzen Sie bitte Ihre Prüfung mit dem Handlungsfeld „04.6 Öffentliche Beschaffung“ fort.</t>
  </si>
  <si>
    <t>Setzen Sie bitte Ihre Prüfung mit dem Handlungsfeld „04.7 Bewusstseinsbildung“ fort.</t>
  </si>
  <si>
    <t>big</t>
  </si>
  <si>
    <t>0-1</t>
  </si>
  <si>
    <t>n-1</t>
  </si>
  <si>
    <t>Die klimabezogenen Mindestanforderungen an öffentliche Beschaffungen werden erhöht.</t>
  </si>
  <si>
    <t>2+3</t>
  </si>
  <si>
    <t>2a+3</t>
  </si>
  <si>
    <t>0-2</t>
  </si>
  <si>
    <t>07 Allgemeine Hinweise zur Durchführung des Klimachecks (FAQ)</t>
  </si>
  <si>
    <t>Weiter zu 04.4 Stadtgrün</t>
  </si>
  <si>
    <t>Setzen Sie bitte Ihre Prüfung mit dem Handlungsfeld „04.4 Stadtgrün“ fort.</t>
  </si>
  <si>
    <t>04.4 Stadtgrün</t>
  </si>
  <si>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 xml:space="preserve">keine Veränderung </t>
    </r>
    <r>
      <rPr>
        <sz val="10"/>
        <color theme="1"/>
        <rFont val="Verdana"/>
        <family val="2"/>
        <scheme val="minor"/>
      </rPr>
      <t>des Stadtgrüns</t>
    </r>
  </si>
  <si>
    <t>Setzen Sie bitte Ihre Prüfung mit dem Handlungsfeld „04.5 Kreislaufwirtschaft“ fort.</t>
  </si>
  <si>
    <t>Weiter zu 04.5 Kreislaufwirtschaft</t>
  </si>
  <si>
    <t>Vertreterinnen und Vertreter aus Politik bzw. Verwaltung</t>
  </si>
  <si>
    <t>Wirtschaftsvertreterinnen und -vertreter</t>
  </si>
  <si>
    <t>Bürgerinnen und Bürger</t>
  </si>
  <si>
    <t>Auswirkungen auf den Klimaschutz</t>
  </si>
  <si>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des Stadtgrüns, die zu Auswirkungen auf den Klimaschutz führt</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</si>
  <si>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des Stadtgrüns, die zu Auswirkungen auf den Klimaschutz führt</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</si>
  <si>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des Stadtgrüns, die zu </t>
    </r>
    <r>
      <rPr>
        <b/>
        <sz val="10"/>
        <color theme="1"/>
        <rFont val="Verdana"/>
        <family val="2"/>
        <scheme val="minor"/>
      </rPr>
      <t>erheblichen</t>
    </r>
    <r>
      <rPr>
        <sz val="10"/>
        <color theme="1"/>
        <rFont val="Verdana"/>
        <family val="2"/>
        <scheme val="minor"/>
      </rPr>
      <t xml:space="preserve"> Auswirkungen auf den Klimaschutz führt</t>
    </r>
  </si>
  <si>
    <r>
      <rPr>
        <b/>
        <sz val="10"/>
        <color theme="1"/>
        <rFont val="Verdana"/>
        <family val="2"/>
        <scheme val="minor"/>
      </rPr>
      <t>Ja</t>
    </r>
    <r>
      <rPr>
        <sz val="10"/>
        <color theme="1"/>
        <rFont val="Verdana"/>
        <family val="2"/>
        <scheme val="minor"/>
      </rPr>
      <t>, voraussichtlich</t>
    </r>
    <r>
      <rPr>
        <b/>
        <sz val="10"/>
        <color theme="1"/>
        <rFont val="Verdana"/>
        <family val="2"/>
        <scheme val="minor"/>
      </rPr>
      <t xml:space="preserve"> Zunahme</t>
    </r>
    <r>
      <rPr>
        <sz val="10"/>
        <color theme="1"/>
        <rFont val="Verdana"/>
        <family val="2"/>
        <scheme val="minor"/>
      </rPr>
      <t xml:space="preserve"> des Stadtgrüns, die zu </t>
    </r>
    <r>
      <rPr>
        <b/>
        <sz val="10"/>
        <color theme="1"/>
        <rFont val="Verdana"/>
        <family val="2"/>
        <scheme val="minor"/>
      </rPr>
      <t>erheblichen</t>
    </r>
    <r>
      <rPr>
        <sz val="10"/>
        <color theme="1"/>
        <rFont val="Verdana"/>
        <family val="2"/>
        <scheme val="minor"/>
      </rPr>
      <t xml:space="preserve"> Auswirkungen auf den Klimaschutz führt</t>
    </r>
  </si>
  <si>
    <t xml:space="preserve">    • mehr oder weniger Gebäude gebaut bzw. energetisch saniert werden, </t>
  </si>
  <si>
    <t xml:space="preserve">    • gebaute bzw. energetisch sanierte Gebäude höhere Energiestandards als üblich erreichen, </t>
  </si>
  <si>
    <t xml:space="preserve">    • öffentliche Anlagen gebaut oder energetisch modernisiert werden,</t>
  </si>
  <si>
    <t xml:space="preserve">    • betriebliche Anlagen errichtet, stillgelegt oder gegen energieeffizientere Modelle ausgetauscht werden.</t>
  </si>
  <si>
    <r>
      <t xml:space="preserve"> Ergebnis in CO</t>
    </r>
    <r>
      <rPr>
        <b/>
        <vertAlign val="subscript"/>
        <sz val="10"/>
        <color rgb="FFFFFFFF"/>
        <rFont val="Verdana"/>
        <family val="2"/>
        <scheme val="minor"/>
      </rPr>
      <t>2</t>
    </r>
    <r>
      <rPr>
        <b/>
        <sz val="10"/>
        <color rgb="FFFFFFFF"/>
        <rFont val="Verdana"/>
        <family val="2"/>
        <scheme val="minor"/>
      </rPr>
      <t>-Emissionen</t>
    </r>
  </si>
  <si>
    <r>
      <t>Ergebnis in CO</t>
    </r>
    <r>
      <rPr>
        <b/>
        <vertAlign val="subscript"/>
        <sz val="10"/>
        <color rgb="FFFFFFFF"/>
        <rFont val="Verdana"/>
        <family val="2"/>
        <scheme val="minor"/>
      </rPr>
      <t>2</t>
    </r>
    <r>
      <rPr>
        <b/>
        <sz val="10"/>
        <color rgb="FFFFFFFF"/>
        <rFont val="Verdana"/>
        <family val="2"/>
        <scheme val="minor"/>
      </rPr>
      <t>-Emissionen</t>
    </r>
  </si>
  <si>
    <t xml:space="preserve">    •  Kapazitäten zur Stromerzeugung für die allgemeine Versorgung, insbesondere Kohle- und Gaskraftwerke,
       Windkraftanlagen, große Photovoltaik-Anlagen sowie zur Stromerzeugung für den Eigenverbrauch, insbesondere 
       Industriekraftwerke, Blockheizkraftwerke und dezentrale Photovoltaik-Anlagen</t>
  </si>
  <si>
    <t xml:space="preserve">    •  Wohn- und Nichtwohngebäude,</t>
  </si>
  <si>
    <t>Dauerhaft</t>
  </si>
  <si>
    <t>dauerhaft</t>
  </si>
  <si>
    <t>04.5 Kreislaufwirtschaft</t>
  </si>
  <si>
    <t>Kreislaufwirtschaft</t>
  </si>
  <si>
    <t>Stadtgrün</t>
  </si>
  <si>
    <t xml:space="preserve">voraussichtlich Zunahme des Stadtgrüns </t>
  </si>
  <si>
    <t>voraussichtlich erhebliche Zunahme des Stadtgrüns</t>
  </si>
  <si>
    <t xml:space="preserve">       Stadtgrün:</t>
  </si>
  <si>
    <t xml:space="preserve">       Kreislaufwirtschaft:</t>
  </si>
  <si>
    <t>Wirtschaftsakteurinnen und -akteuren</t>
  </si>
  <si>
    <t>Vertreterinnen und Vertretern aus Politik bzw. Verwaltung</t>
  </si>
  <si>
    <t>Bürgerinnen und Bürgern</t>
  </si>
  <si>
    <r>
      <t xml:space="preserve">Um diese drei Arbeitsschritte durchzuführen, werden Sie auf den folgenden Tabellenblättern systematisch durch den Klimacheck geleitet. Während des Bearbeitens werden Ihnen Hinweise, Erläuterungen und Beispiele angeboten, die Sie bei der Beantwortung verschiedener Fragen unterstützen. Häufig auftretende Fragen haben wir außerdem im letzten Tabellenblatt </t>
    </r>
    <r>
      <rPr>
        <u/>
        <sz val="10"/>
        <rFont val="Verdana"/>
        <family val="2"/>
        <scheme val="minor"/>
      </rPr>
      <t>07 FAQ</t>
    </r>
    <r>
      <rPr>
        <sz val="10"/>
        <rFont val="Verdana"/>
        <family val="2"/>
        <scheme val="minor"/>
      </rPr>
      <t xml:space="preserve"> </t>
    </r>
    <r>
      <rPr>
        <sz val="10"/>
        <color theme="1"/>
        <rFont val="Verdana"/>
        <family val="2"/>
        <scheme val="minor"/>
      </rPr>
      <t>für Sie beantwortet.</t>
    </r>
  </si>
  <si>
    <t>Hinweis: Das Verkehrsaufkommen wird in Form von zurückgelegten Wegen gemessen. Dabei werden Hin- und Rückwege separat gezählt. Das Aufkommen wird dabei je Person erfasst. Konkret bedeutet dies, dass bspw. die Fahrt eines öffentlichen Verkehrsmittels mit 20 Fahrgästen als 20 Wege in die Zählung eingeht. Die Zu- oder Abnahme des Verkehrsaufkommens bezieht sich auf den Status quo des aktuellen Verkehrsaufkommens.</t>
  </si>
  <si>
    <t>(Textbox anklicken und Strg+C)</t>
  </si>
  <si>
    <t>Fehleranzeige Sheet 05</t>
  </si>
  <si>
    <t>Bitte beantworten Sie die Basisprüfung in Tabellenblatt 03.</t>
  </si>
  <si>
    <t>Eine Übersicht, in welchen Handlungsfeldern noch Fragen unbeantwortet sind, finden Sie im folgenden Abschnitt b).</t>
  </si>
  <si>
    <t xml:space="preserve">    •  Betriebliche Anlagen, die in privatwirtschaftlichen Unternehmen zum Einsatz kommen und nicht direkt den
       Energieverbrauch der Gebäude betreffen, bspw. Produktionsöfen, Druckluftsysteme, Elektromotoren, Anlagen der 
       Intralogistik, Rechenzentren, Kühlräume etc.</t>
  </si>
  <si>
    <r>
      <rPr>
        <b/>
        <sz val="10"/>
        <color theme="1"/>
        <rFont val="Verdana"/>
        <family val="2"/>
        <scheme val="minor"/>
      </rPr>
      <t>Ja</t>
    </r>
    <r>
      <rPr>
        <sz val="10"/>
        <color theme="1"/>
        <rFont val="Verdana"/>
        <family val="2"/>
        <scheme val="minor"/>
      </rPr>
      <t>, im Energieverbrauch von Gebäuden</t>
    </r>
  </si>
  <si>
    <r>
      <rPr>
        <b/>
        <sz val="10"/>
        <color theme="1"/>
        <rFont val="Verdana"/>
        <family val="2"/>
        <scheme val="minor"/>
      </rPr>
      <t>Ja</t>
    </r>
    <r>
      <rPr>
        <sz val="10"/>
        <color theme="1"/>
        <rFont val="Verdana"/>
        <family val="2"/>
        <scheme val="minor"/>
      </rPr>
      <t>, im Energieverbrauch von Anlagen</t>
    </r>
  </si>
  <si>
    <r>
      <rPr>
        <b/>
        <sz val="10"/>
        <color theme="1"/>
        <rFont val="Verdana"/>
        <family val="2"/>
        <scheme val="minor"/>
      </rPr>
      <t>Ja</t>
    </r>
    <r>
      <rPr>
        <sz val="10"/>
        <color theme="1"/>
        <rFont val="Verdana"/>
        <family val="2"/>
        <scheme val="minor"/>
      </rPr>
      <t>, im Energieverbrauch von Gebäuden und Anlagen</t>
    </r>
  </si>
  <si>
    <r>
      <rPr>
        <b/>
        <sz val="10"/>
        <color theme="1"/>
        <rFont val="Verdana"/>
        <family val="2"/>
        <scheme val="minor"/>
      </rPr>
      <t>Nein</t>
    </r>
    <r>
      <rPr>
        <sz val="10"/>
        <color theme="1"/>
        <rFont val="Verdana"/>
        <family val="2"/>
        <scheme val="minor"/>
      </rPr>
      <t>, weder im Energieverbrauch von Gebäuden noch Anlagen</t>
    </r>
  </si>
  <si>
    <t>Hinweis: In den unten stehenden Erläuterungen werden verschiedene Metriken verwendet. Dies soll Ihnen die Beantwortung der Frage erleichtern, indem sie sich auf diejenige Metrik beziehen können, zu der Ihnen Informationen vorliegen. Sollten Ihnen zu verschiedenen Metriken Werte vorliegen, orientieren Sie sich gerne am erstgenannten Wert. Dieser weist eine höhere Genauigkeit auf.</t>
  </si>
  <si>
    <r>
      <t>Weder Zu- noch Abnahme der Emissionen von CO</t>
    </r>
    <r>
      <rPr>
        <vertAlign val="subscript"/>
        <sz val="10"/>
        <color rgb="FF000000"/>
        <rFont val="Verdana"/>
        <family val="2"/>
        <scheme val="minor"/>
      </rPr>
      <t>2</t>
    </r>
    <r>
      <rPr>
        <sz val="10"/>
        <color rgb="FF000000"/>
        <rFont val="Verdana"/>
        <family val="2"/>
        <scheme val="minor"/>
      </rPr>
      <t>-Äquivalenten</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</si>
  <si>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 Zu- oder Abnahme</t>
    </r>
    <r>
      <rPr>
        <sz val="10"/>
        <color theme="1"/>
        <rFont val="Verdana"/>
        <family val="2"/>
        <scheme val="minor"/>
      </rPr>
      <t xml:space="preserve"> an energetischen Gebäudesanierungen</t>
    </r>
  </si>
  <si>
    <r>
      <rPr>
        <b/>
        <sz val="10"/>
        <color theme="1"/>
        <rFont val="Verdana"/>
        <family val="2"/>
        <scheme val="minor"/>
      </rPr>
      <t>Ja</t>
    </r>
    <r>
      <rPr>
        <sz val="10"/>
        <color theme="1"/>
        <rFont val="Verdana"/>
        <family val="2"/>
        <scheme val="minor"/>
      </rPr>
      <t>, im Personenverkehr</t>
    </r>
  </si>
  <si>
    <r>
      <rPr>
        <b/>
        <sz val="10"/>
        <color theme="1"/>
        <rFont val="Verdana"/>
        <family val="2"/>
        <scheme val="minor"/>
      </rPr>
      <t>Ja</t>
    </r>
    <r>
      <rPr>
        <sz val="10"/>
        <color theme="1"/>
        <rFont val="Verdana"/>
        <family val="2"/>
        <scheme val="minor"/>
      </rPr>
      <t>, im Güterverkehr</t>
    </r>
  </si>
  <si>
    <r>
      <rPr>
        <b/>
        <sz val="10"/>
        <color theme="1"/>
        <rFont val="Verdana"/>
        <family val="2"/>
        <scheme val="minor"/>
      </rPr>
      <t>Ja</t>
    </r>
    <r>
      <rPr>
        <sz val="10"/>
        <color theme="1"/>
        <rFont val="Verdana"/>
        <family val="2"/>
        <scheme val="minor"/>
      </rPr>
      <t>, im Personen- und im Güterverkehr</t>
    </r>
  </si>
  <si>
    <r>
      <rPr>
        <b/>
        <sz val="10"/>
        <color theme="1"/>
        <rFont val="Verdana"/>
        <family val="2"/>
        <scheme val="minor"/>
      </rPr>
      <t>Nein</t>
    </r>
    <r>
      <rPr>
        <sz val="10"/>
        <color theme="1"/>
        <rFont val="Verdana"/>
        <family val="2"/>
        <scheme val="minor"/>
      </rPr>
      <t>, weder im Personen- noch im Güterverkehr</t>
    </r>
  </si>
  <si>
    <r>
      <t xml:space="preserve">Hinweis: Im Personenverkehr werden der mit Verbrennungsmotoren betriebene motorisierte Individualverkehr (d. h. PKWs und Krafträder), Flugzeuge und Taxis als </t>
    </r>
    <r>
      <rPr>
        <b/>
        <i/>
        <sz val="10"/>
        <rFont val="Verdana"/>
        <family val="2"/>
      </rPr>
      <t xml:space="preserve">emissionsintensivere Verkehrsträger </t>
    </r>
    <r>
      <rPr>
        <i/>
        <sz val="10"/>
        <rFont val="Verdana"/>
        <family val="2"/>
      </rPr>
      <t xml:space="preserve">betrachtet. Als </t>
    </r>
    <r>
      <rPr>
        <b/>
        <i/>
        <sz val="10"/>
        <rFont val="Verdana"/>
        <family val="2"/>
      </rPr>
      <t>weniger emissions-intensive Verkehrsträger</t>
    </r>
    <r>
      <rPr>
        <i/>
        <sz val="10"/>
        <rFont val="Verdana"/>
        <family val="2"/>
      </rPr>
      <t xml:space="preserve"> werden im Personenverkehr öffentliche Verkehrsmittel (d. h. Busse, Straßenbahnen, U-Bahnen, S-Bahnen, Regionalbahnen etc.), E-Fahrzeuge sowie der Fuß- und Radverkehr (d. h. Fahrräder, Pedelecs, E-Bikes, Lastenräder, Fußgänger) betrachtet. Weniger emissionsintensive Verkehrsträger sind teilweise heute schon emissionsfrei in der Nutzung (bspw. Fahrräder oder per Ökostrom betriebene Fahrzeuge) oder aber durch einen steigenden Anteil an Ökostrom auf einem guten Wege dahin.</t>
    </r>
  </si>
  <si>
    <r>
      <t xml:space="preserve">Hinweis: Im Güterverkehr wird der mit Verbrennungsmotoren betriebene Straßengüterverkehr (d. h. diesel- oder benzinbetriebene LKWs und Transporter) als </t>
    </r>
    <r>
      <rPr>
        <b/>
        <i/>
        <sz val="10"/>
        <rFont val="Verdana"/>
        <family val="2"/>
        <scheme val="minor"/>
      </rPr>
      <t>emissionsintensivere Verkehrsträger</t>
    </r>
    <r>
      <rPr>
        <i/>
        <sz val="10"/>
        <rFont val="Verdana"/>
        <family val="2"/>
        <scheme val="minor"/>
      </rPr>
      <t xml:space="preserve"> betrachtet. Als </t>
    </r>
    <r>
      <rPr>
        <b/>
        <i/>
        <sz val="10"/>
        <rFont val="Verdana"/>
        <family val="2"/>
        <scheme val="minor"/>
      </rPr>
      <t>weniger emissionsintensive</t>
    </r>
    <r>
      <rPr>
        <i/>
        <sz val="10"/>
        <rFont val="Verdana"/>
        <family val="2"/>
        <scheme val="minor"/>
      </rPr>
      <t xml:space="preserve"> Verkehrsträger werden im Güterverkehr der Schienengüterverkehr, die Binnenschifffahrt und E-Fahrzeuge im Straßengüterverkehr betrachtet. Weniger emissionsintensive Verkehrsträger sind teilweise heute schon emissionsfrei in der Nutzung (bspw. per Ökostrom betriebene Transporter oder Güterzüge), oder aber durch einen steigenden Anteil Ökostrom auf einem guten Wege dahin.</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</si>
  <si>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t>
    </r>
    <r>
      <rPr>
        <sz val="10"/>
        <color theme="1"/>
        <rFont val="Verdana"/>
        <family val="2"/>
        <scheme val="minor"/>
      </rPr>
      <t xml:space="preserve"> </t>
    </r>
    <r>
      <rPr>
        <b/>
        <sz val="10"/>
        <color theme="1"/>
        <rFont val="Verdana"/>
        <family val="2"/>
        <scheme val="minor"/>
      </rPr>
      <t>Veränderung</t>
    </r>
    <r>
      <rPr>
        <sz val="10"/>
        <color theme="1"/>
        <rFont val="Verdana"/>
        <family val="2"/>
        <scheme val="minor"/>
      </rPr>
      <t xml:space="preserve"> in der Zusammensetzung des Anteils emissionsintensiver, -ärmerere
bzw. -freier Verkehrsträger</t>
    </r>
  </si>
  <si>
    <t xml:space="preserve">    •  Kapazitäten zur Wärmeerzeugung aus zentralen, netzgebundenen Erzeugungsanlangen, bspw. Heiz(kraft)werke,
       Großwärmepumpen, Einspeisung industrieller Abwärme, Müllverbrennungsanlagen, Power-to-Heat-Anlagen und 
       dezentralen Erzeugungsanlagen, bspw. Öl- und Gasbrennwertkessel, Öfen, Wärmepumpen, Solarthermieanlagen 
       etc.</t>
  </si>
  <si>
    <r>
      <rPr>
        <b/>
        <sz val="10"/>
        <color theme="1"/>
        <rFont val="Verdana"/>
        <family val="2"/>
        <scheme val="minor"/>
      </rPr>
      <t>Ja</t>
    </r>
    <r>
      <rPr>
        <sz val="10"/>
        <color theme="1"/>
        <rFont val="Verdana"/>
        <family val="2"/>
        <scheme val="minor"/>
      </rPr>
      <t>, in der Stromversorgung</t>
    </r>
  </si>
  <si>
    <r>
      <rPr>
        <b/>
        <sz val="10"/>
        <color theme="1"/>
        <rFont val="Verdana"/>
        <family val="2"/>
        <scheme val="minor"/>
      </rPr>
      <t>Ja</t>
    </r>
    <r>
      <rPr>
        <sz val="10"/>
        <color theme="1"/>
        <rFont val="Verdana"/>
        <family val="2"/>
        <scheme val="minor"/>
      </rPr>
      <t>, in der Wärmeversorgung</t>
    </r>
  </si>
  <si>
    <r>
      <rPr>
        <b/>
        <sz val="10"/>
        <color theme="1"/>
        <rFont val="Verdana"/>
        <family val="2"/>
        <scheme val="minor"/>
      </rPr>
      <t>Ja</t>
    </r>
    <r>
      <rPr>
        <sz val="10"/>
        <color theme="1"/>
        <rFont val="Verdana"/>
        <family val="2"/>
        <scheme val="minor"/>
      </rPr>
      <t>, in der Strom- und Wärmeversorgung</t>
    </r>
  </si>
  <si>
    <r>
      <rPr>
        <b/>
        <sz val="10"/>
        <color theme="1"/>
        <rFont val="Verdana"/>
        <family val="2"/>
        <scheme val="minor"/>
      </rPr>
      <t>Nein</t>
    </r>
    <r>
      <rPr>
        <sz val="10"/>
        <color theme="1"/>
        <rFont val="Verdana"/>
        <family val="2"/>
        <scheme val="minor"/>
      </rPr>
      <t>, weder in der Strom- noch Wärmeversorgung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</si>
  <si>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Effizienzsteigerung</t>
    </r>
    <r>
      <rPr>
        <sz val="10"/>
        <color theme="1"/>
        <rFont val="Verdana"/>
        <family val="2"/>
        <scheme val="minor"/>
      </rPr>
      <t xml:space="preserve"> bei der Wärmeerzeugung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</si>
  <si>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Effizienzsteigerung</t>
    </r>
    <r>
      <rPr>
        <sz val="10"/>
        <color theme="1"/>
        <rFont val="Verdana"/>
        <family val="2"/>
        <scheme val="minor"/>
      </rPr>
      <t xml:space="preserve"> bei der Wärmeerzeugung</t>
    </r>
  </si>
  <si>
    <r>
      <t>Ja</t>
    </r>
    <r>
      <rPr>
        <sz val="10"/>
        <color theme="1"/>
        <rFont val="Verdana"/>
        <family val="2"/>
        <scheme val="minor"/>
      </rPr>
      <t xml:space="preserve">, voraussichtlich </t>
    </r>
    <r>
      <rPr>
        <b/>
        <sz val="10"/>
        <color theme="1"/>
        <rFont val="Verdana"/>
        <family val="2"/>
        <scheme val="minor"/>
      </rPr>
      <t>Effizienzverminderung</t>
    </r>
    <r>
      <rPr>
        <sz val="10"/>
        <color theme="1"/>
        <rFont val="Verdana"/>
        <family val="2"/>
        <scheme val="minor"/>
      </rPr>
      <t xml:space="preserve"> bei der Wärmeerzeugung</t>
    </r>
  </si>
  <si>
    <r>
      <rPr>
        <b/>
        <sz val="10"/>
        <color theme="1"/>
        <rFont val="Verdana"/>
        <family val="2"/>
        <scheme val="minor"/>
      </rPr>
      <t>Ja</t>
    </r>
    <r>
      <rPr>
        <sz val="10"/>
        <color theme="1"/>
        <rFont val="Verdana"/>
        <family val="2"/>
        <scheme val="minor"/>
      </rPr>
      <t>, voraussichtlich</t>
    </r>
    <r>
      <rPr>
        <b/>
        <sz val="10"/>
        <color theme="1"/>
        <rFont val="Verdana"/>
        <family val="2"/>
        <scheme val="minor"/>
      </rPr>
      <t xml:space="preserve"> erhebliche Effizienzverminderung</t>
    </r>
    <r>
      <rPr>
        <sz val="10"/>
        <color theme="1"/>
        <rFont val="Verdana"/>
        <family val="2"/>
        <scheme val="minor"/>
      </rPr>
      <t xml:space="preserve"> bei der Wärmeerzeugung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</si>
  <si>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emissionsintensiver Energieträger </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</si>
  <si>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emissionsintensiver Energieträger </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</si>
  <si>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 Veränderung</t>
    </r>
    <r>
      <rPr>
        <sz val="10"/>
        <color theme="1"/>
        <rFont val="Verdana"/>
        <family val="2"/>
        <scheme val="minor"/>
      </rPr>
      <t xml:space="preserve"> in der  Zusammensetzung der Energieträger</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</si>
  <si>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emissionsintensiver Energieträger </t>
    </r>
  </si>
  <si>
    <t>Negative Auswirkungen auf den Klimaschutz, die durch das Übererfüllen der Vorgaben der VwVBU weitestgehend minimiert werden</t>
  </si>
  <si>
    <t>Negative Auswirkungen auf den Klimaschutz, die durch die Berücksichtigung von Kriterien zur klimafreundlichen Beschaffung minimiert werden</t>
  </si>
  <si>
    <t>Negative Auswirkungen auf den Klimaschutz, da Möglichkeiten einer klimafreundlichen Beschaffung nicht ausgeschöpft werden</t>
  </si>
  <si>
    <t>Keine Auswirkungen auf den Klimaschutz</t>
  </si>
  <si>
    <r>
      <t xml:space="preserve">Ja, </t>
    </r>
    <r>
      <rPr>
        <sz val="10"/>
        <color theme="1"/>
        <rFont val="Verdana"/>
        <family val="2"/>
        <scheme val="minor"/>
      </rPr>
      <t>voraussichtlich Beschaffungen, nach</t>
    </r>
    <r>
      <rPr>
        <b/>
        <sz val="10"/>
        <color theme="1"/>
        <rFont val="Verdana"/>
        <family val="2"/>
        <scheme val="minor"/>
      </rPr>
      <t xml:space="preserve"> Vorgaben, die über die Anforderungen der VwVBU hinausgehen</t>
    </r>
  </si>
  <si>
    <r>
      <t xml:space="preserve">Ja, </t>
    </r>
    <r>
      <rPr>
        <sz val="10"/>
        <color theme="1"/>
        <rFont val="Verdana"/>
        <family val="2"/>
        <scheme val="minor"/>
      </rPr>
      <t>voraussichtlich</t>
    </r>
    <r>
      <rPr>
        <b/>
        <sz val="10"/>
        <color theme="1"/>
        <rFont val="Verdana"/>
        <family val="2"/>
        <scheme val="minor"/>
      </rPr>
      <t xml:space="preserve"> </t>
    </r>
    <r>
      <rPr>
        <sz val="10"/>
        <color theme="1"/>
        <rFont val="Verdana"/>
        <family val="2"/>
        <scheme val="minor"/>
      </rPr>
      <t>Beschaffungen</t>
    </r>
    <r>
      <rPr>
        <b/>
        <sz val="10"/>
        <color theme="1"/>
        <rFont val="Verdana"/>
        <family val="2"/>
        <scheme val="minor"/>
      </rPr>
      <t xml:space="preserve"> gemäß den Leistungsblättern der VwVBU </t>
    </r>
    <r>
      <rPr>
        <sz val="10"/>
        <color theme="1"/>
        <rFont val="Verdana"/>
        <family val="2"/>
        <scheme val="minor"/>
      </rPr>
      <t>bzw. Berücksichtigung von</t>
    </r>
    <r>
      <rPr>
        <b/>
        <sz val="10"/>
        <color theme="1"/>
        <rFont val="Verdana"/>
        <family val="2"/>
        <scheme val="minor"/>
      </rPr>
      <t xml:space="preserve"> Lebenszykluskosten</t>
    </r>
  </si>
  <si>
    <t>Weiter zu 05 Gesamteinordnung &amp; Ergebnisse</t>
  </si>
  <si>
    <t>Fahren Sie bitte mit dem Tabellenblatt „05 Gesamteinordnung &amp; Ergebnisse“ fort.</t>
  </si>
  <si>
    <t>In der vorgelagerten Umweltprüfung …</t>
  </si>
  <si>
    <t>Folgende klimafreundliche Verbesserungsoptionen könnten das Vorhaben klimafreundlicher machen: …</t>
  </si>
  <si>
    <r>
      <t xml:space="preserve">
•      </t>
    </r>
    <r>
      <rPr>
        <u/>
        <sz val="10"/>
        <color theme="1"/>
        <rFont val="Verdana"/>
        <family val="2"/>
        <scheme val="minor"/>
      </rPr>
      <t>Erhalt und Mehrung von Kohlenstoffsenken</t>
    </r>
    <r>
      <rPr>
        <sz val="10"/>
        <color theme="1"/>
        <rFont val="Verdana"/>
        <family val="2"/>
        <scheme val="minor"/>
      </rPr>
      <t xml:space="preserve">
</t>
    </r>
    <r>
      <rPr>
        <i/>
        <sz val="10"/>
        <color theme="1"/>
        <rFont val="Verdana"/>
        <family val="2"/>
        <scheme val="minor"/>
      </rPr>
      <t xml:space="preserve">        Beispiele: Ausweitung von innerstädtischen Grünflächen (Baumbestand, Parks, Dach- und 
        Fassadenbegrünung), Ausweitung von Grüngürteln und Renaturierung von Flächen, Wiedervernässung 
        von Moorflächen, Bewahrung und Steigerung des Humusgehaltes von Böden, Verbesserung der Resilienz 
        des Stadtgrüns</t>
    </r>
  </si>
  <si>
    <r>
      <t xml:space="preserve">
•      Sicherstellung einer </t>
    </r>
    <r>
      <rPr>
        <u/>
        <sz val="10"/>
        <color theme="1"/>
        <rFont val="Verdana"/>
        <family val="2"/>
        <scheme val="minor"/>
      </rPr>
      <t>klimagerechten Beschaffung</t>
    </r>
    <r>
      <rPr>
        <sz val="10"/>
        <color theme="1"/>
        <rFont val="Verdana"/>
        <family val="2"/>
        <scheme val="minor"/>
      </rPr>
      <t xml:space="preserve">
       </t>
    </r>
    <r>
      <rPr>
        <i/>
        <sz val="10"/>
        <color theme="1"/>
        <rFont val="Verdana"/>
        <family val="2"/>
        <scheme val="minor"/>
      </rPr>
      <t xml:space="preserve"> Beispiele: Übertreffen der Vorgaben der Verwaltungsvorschrift Beschaffung und Umwelt, Steigerung 
        der </t>
    </r>
    <r>
      <rPr>
        <i/>
        <u/>
        <sz val="10"/>
        <color theme="1"/>
        <rFont val="Verdana"/>
        <family val="2"/>
        <scheme val="minor"/>
      </rPr>
      <t>Suffizienz</t>
    </r>
    <r>
      <rPr>
        <i/>
        <sz val="10"/>
        <color theme="1"/>
        <rFont val="Verdana"/>
        <family val="2"/>
        <scheme val="minor"/>
      </rPr>
      <t xml:space="preserve"> (bspw. durch Verringerung des Materialeinsatzes, längere Produktnutzung):
        o     </t>
    </r>
    <r>
      <rPr>
        <i/>
        <u/>
        <sz val="10"/>
        <color theme="1"/>
        <rFont val="Verdana"/>
        <family val="2"/>
        <scheme val="minor"/>
      </rPr>
      <t>Bau</t>
    </r>
    <r>
      <rPr>
        <i/>
        <sz val="10"/>
        <color theme="1"/>
        <rFont val="Verdana"/>
        <family val="2"/>
        <scheme val="minor"/>
      </rPr>
      <t xml:space="preserve"> (bspw. durch Verwendung baubiologisch unbedenklicher (recyclingfähiger) Materialien, Roh-, 
               Hilfs- und Betriebsstoffe)
        o     </t>
    </r>
    <r>
      <rPr>
        <i/>
        <u/>
        <sz val="10"/>
        <color theme="1"/>
        <rFont val="Verdana"/>
        <family val="2"/>
        <scheme val="minor"/>
      </rPr>
      <t>Lebensmittel</t>
    </r>
    <r>
      <rPr>
        <i/>
        <sz val="10"/>
        <color theme="1"/>
        <rFont val="Verdana"/>
        <family val="2"/>
        <scheme val="minor"/>
      </rPr>
      <t xml:space="preserve"> (bspw. ökologische, regionale/saisonale, vegane/vegetarische Produkte)
        o     </t>
    </r>
    <r>
      <rPr>
        <i/>
        <u/>
        <sz val="10"/>
        <color theme="1"/>
        <rFont val="Verdana"/>
        <family val="2"/>
        <scheme val="minor"/>
      </rPr>
      <t>IT</t>
    </r>
    <r>
      <rPr>
        <i/>
        <sz val="10"/>
        <color theme="1"/>
        <rFont val="Verdana"/>
        <family val="2"/>
        <scheme val="minor"/>
      </rPr>
      <t xml:space="preserve"> (bspw. Umstellung auf Green IT)
        o     </t>
    </r>
    <r>
      <rPr>
        <i/>
        <u/>
        <sz val="10"/>
        <color theme="1"/>
        <rFont val="Verdana"/>
        <family val="2"/>
        <scheme val="minor"/>
      </rPr>
      <t>Verkehrsträger</t>
    </r>
    <r>
      <rPr>
        <i/>
        <sz val="10"/>
        <color theme="1"/>
        <rFont val="Verdana"/>
        <family val="2"/>
        <scheme val="minor"/>
      </rPr>
      <t xml:space="preserve"> (bspw. Fokussierung alternative Antriebe)
        o     </t>
    </r>
    <r>
      <rPr>
        <i/>
        <u/>
        <sz val="10"/>
        <color theme="1"/>
        <rFont val="Verdana"/>
        <family val="2"/>
        <scheme val="minor"/>
      </rPr>
      <t>Städtische Infrastrukturen</t>
    </r>
    <r>
      <rPr>
        <i/>
        <sz val="10"/>
        <color theme="1"/>
        <rFont val="Verdana"/>
        <family val="2"/>
        <scheme val="minor"/>
      </rPr>
      <t xml:space="preserve"> (bspw. Beschaffung energieeffizienter Anlagen)
        o     </t>
    </r>
    <r>
      <rPr>
        <i/>
        <u/>
        <sz val="10"/>
        <color theme="1"/>
        <rFont val="Verdana"/>
        <family val="2"/>
        <scheme val="minor"/>
      </rPr>
      <t>Einrichtungsgegenstände</t>
    </r>
    <r>
      <rPr>
        <i/>
        <sz val="10"/>
        <color theme="1"/>
        <rFont val="Verdana"/>
        <family val="2"/>
        <scheme val="minor"/>
      </rPr>
      <t xml:space="preserve"> (bspw. Berücksichtigung regionaler Wertschöpfungsketten und 
               zertifizierter Produkte)
        o     </t>
    </r>
    <r>
      <rPr>
        <i/>
        <u/>
        <sz val="10"/>
        <color theme="1"/>
        <rFont val="Verdana"/>
        <family val="2"/>
        <scheme val="minor"/>
      </rPr>
      <t>Elektrogeräte</t>
    </r>
    <r>
      <rPr>
        <i/>
        <sz val="10"/>
        <color theme="1"/>
        <rFont val="Verdana"/>
        <family val="2"/>
        <scheme val="minor"/>
      </rPr>
      <t xml:space="preserve"> (bspw. kleine, energieeffiziente und reparaturfreundliche Geräte, hoher 
               Recyclinganteil)
        o     </t>
    </r>
    <r>
      <rPr>
        <i/>
        <u/>
        <sz val="10"/>
        <color theme="1"/>
        <rFont val="Verdana"/>
        <family val="2"/>
        <scheme val="minor"/>
      </rPr>
      <t>Strom</t>
    </r>
    <r>
      <rPr>
        <i/>
        <sz val="10"/>
        <color theme="1"/>
        <rFont val="Verdana"/>
        <family val="2"/>
        <scheme val="minor"/>
      </rPr>
      <t xml:space="preserve"> (bspw. Bezug von Ökostrom aus energieeffizienten Anlagen)</t>
    </r>
  </si>
  <si>
    <r>
      <t xml:space="preserve">
•      Finanzielle Kompensation von CO</t>
    </r>
    <r>
      <rPr>
        <vertAlign val="subscript"/>
        <sz val="10"/>
        <color theme="1"/>
        <rFont val="Verdana"/>
        <family val="2"/>
        <scheme val="minor"/>
      </rPr>
      <t>2</t>
    </r>
    <r>
      <rPr>
        <sz val="10"/>
        <color theme="1"/>
        <rFont val="Verdana"/>
        <family val="2"/>
        <scheme val="minor"/>
      </rPr>
      <t>-Emissionen über gängige Plattformen</t>
    </r>
  </si>
  <si>
    <r>
      <t xml:space="preserve">
•      Umsetzung oder Unterstützung </t>
    </r>
    <r>
      <rPr>
        <u/>
        <sz val="10"/>
        <color theme="1"/>
        <rFont val="Verdana"/>
        <family val="2"/>
        <scheme val="minor"/>
      </rPr>
      <t xml:space="preserve">bewusstseinsbildender Maßnahmen </t>
    </r>
    <r>
      <rPr>
        <sz val="10"/>
        <color theme="1"/>
        <rFont val="Verdana"/>
        <family val="2"/>
        <scheme val="minor"/>
      </rPr>
      <t xml:space="preserve">
        </t>
    </r>
    <r>
      <rPr>
        <i/>
        <sz val="10"/>
        <color theme="1"/>
        <rFont val="Verdana"/>
        <family val="2"/>
        <scheme val="minor"/>
      </rPr>
      <t>Beispiele: soziale Innovationen zur Treibhausgasminderung wie  CO</t>
    </r>
    <r>
      <rPr>
        <i/>
        <vertAlign val="subscript"/>
        <sz val="10"/>
        <color theme="1"/>
        <rFont val="Verdana"/>
        <family val="2"/>
        <scheme val="minor"/>
      </rPr>
      <t>2</t>
    </r>
    <r>
      <rPr>
        <i/>
        <sz val="10"/>
        <color theme="1"/>
        <rFont val="Verdana"/>
        <family val="2"/>
        <scheme val="minor"/>
      </rPr>
      <t>-Supermärkte oder Repair-Cafés, 
        Bildungs-, Informations- und Kampagnenarbeit</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</si>
  <si>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 xml:space="preserve">erhebliche Zunahme </t>
    </r>
    <r>
      <rPr>
        <sz val="10"/>
        <color theme="1"/>
        <rFont val="Verdana"/>
        <family val="2"/>
        <scheme val="minor"/>
      </rPr>
      <t>des Energieverbrauchs der betrieblichen und/oder städtischen Anlagen</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</si>
  <si>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des Energieverbrauchs der betrieblichen und/oder städtischen Anlagen</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</si>
  <si>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 Zu- oder Abnahme</t>
    </r>
    <r>
      <rPr>
        <sz val="10"/>
        <color theme="1"/>
        <rFont val="Verdana"/>
        <family val="2"/>
        <scheme val="minor"/>
      </rPr>
      <t xml:space="preserve"> des Energieverbrauchs der betrieblichen und/oder städtischen Anlagen</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</si>
  <si>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des Energieverbrauchs der betrieblichen und/oder städtischen Anlagen</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</si>
  <si>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des Energieverbrauchs der betrieblichen und/oder städtischen Anlagen</t>
    </r>
  </si>
  <si>
    <t>06 Angaben in der BA-Vorlage</t>
  </si>
  <si>
    <t>Hauptprüfung</t>
  </si>
  <si>
    <t>Optionale Ergänzungen und Verbesserungsmaßnahmen</t>
  </si>
  <si>
    <t>Nummer und Titel der BA-Vorlage</t>
  </si>
  <si>
    <t>Hinweis: Manche BA-Vorlagen haben im Zuge ihrer Realisierung grundsätzlich Auswirkungen auf den Klimaschutz. Dies betrifft insbesondere die unten aufgeführten Beispiele. Wenngleich negative Auswirkungen auf den Klimaschutz in manchen Fällen nicht vermeidbar sind, können Sie am Ende des Klimachecks prüfen, inwiefern Möglichkeiten bestehen, diese negativen Auswirkungen zu reduzieren.</t>
  </si>
  <si>
    <t>In diesem Handlungsfeld wird die voraussichtliche Auswirkung der BA-Vorlage auf den Energieverbrauch von Gebäuden und Anlagen abgefragt. Diese umfassen:</t>
  </si>
  <si>
    <t>Ist zu erwarten, dass es infolge der BA-Vorlage zu einer Zu- oder Abnahme im Energieverbrauch von Gebäuden, von betrieblichen oder öffentlichen Anlagen kommen wird?</t>
  </si>
  <si>
    <t xml:space="preserve">Hinweis: Eine Auswirkung auf den Energieverbrauch der Gebäude im Bezirk oder der betrieblichen bzw. öffentlichen Anlagen ist dann gegeben, wenn infolge der BA-Vorlage
</t>
  </si>
  <si>
    <t>Ist zu erwarten, dass es infolge der BA-Vorlage zu einer Zu- oder Abnahme der Anzahl von Neubauten (Wohn- und Nichtwohngebäude) im Bezirk kommen wird?</t>
  </si>
  <si>
    <t>Die BA-Vorlage beeinflusst die Anzahl errichteter Neubauten im Bezirk nicht.</t>
  </si>
  <si>
    <t xml:space="preserve">Ist zu erwarten, dass die infolge der BA-Vorlage errichteten Gebäude den gesetzlich festgeschriebenen energetischen Mindeststandard für Neubauten übertreffen oder dass die errichteten Gebäude vollständig mit erneuerbaren Energien versorgt werden? </t>
  </si>
  <si>
    <r>
      <t xml:space="preserve">Die BA-Vorlage formuliert die Zielsetzung bzw. die Vorgabe, dass die zu errichtenden Neubauten sowohl den Strom- als auch Wärmebedarf vollständig durch ebenfalls zu installierenden Erzeugungskapazitäten auf Basis </t>
    </r>
    <r>
      <rPr>
        <b/>
        <sz val="10"/>
        <color theme="1"/>
        <rFont val="Verdana"/>
        <family val="2"/>
        <scheme val="minor"/>
      </rPr>
      <t>erneuerbarer Energien oder unvermeidbarer Abwärme</t>
    </r>
    <r>
      <rPr>
        <sz val="10"/>
        <color theme="1"/>
        <rFont val="Verdana"/>
        <family val="2"/>
        <scheme val="minor"/>
      </rPr>
      <t xml:space="preserve"> decken.</t>
    </r>
  </si>
  <si>
    <r>
      <rPr>
        <b/>
        <sz val="10"/>
        <color theme="1"/>
        <rFont val="Verdana"/>
        <family val="2"/>
        <scheme val="minor"/>
      </rPr>
      <t>Ja</t>
    </r>
    <r>
      <rPr>
        <sz val="10"/>
        <color theme="1"/>
        <rFont val="Verdana"/>
        <family val="2"/>
        <scheme val="minor"/>
      </rPr>
      <t xml:space="preserve">, infolge der BA-Vorlage werden die zu errichtenden Neubauten </t>
    </r>
    <r>
      <rPr>
        <b/>
        <sz val="10"/>
        <color theme="1"/>
        <rFont val="Verdana"/>
        <family val="2"/>
        <scheme val="minor"/>
      </rPr>
      <t>vollständig durch erneuerbare Energien</t>
    </r>
    <r>
      <rPr>
        <sz val="10"/>
        <color theme="1"/>
        <rFont val="Verdana"/>
        <family val="2"/>
        <scheme val="minor"/>
      </rPr>
      <t xml:space="preserve"> versorgt.</t>
    </r>
  </si>
  <si>
    <r>
      <t>Die BA-Vorlage formuliert die Zielsetzung bzw. die Vorgabe, dass der zu erreichende energetische Mindeststandard bei den betroffenen Neubauten dem</t>
    </r>
    <r>
      <rPr>
        <b/>
        <sz val="10"/>
        <color theme="1"/>
        <rFont val="Verdana"/>
        <family val="2"/>
        <scheme val="minor"/>
      </rPr>
      <t xml:space="preserve"> KfW-40+ /</t>
    </r>
    <r>
      <rPr>
        <sz val="10"/>
        <color theme="1"/>
        <rFont val="Verdana"/>
        <family val="2"/>
        <scheme val="minor"/>
      </rPr>
      <t xml:space="preserve"> </t>
    </r>
    <r>
      <rPr>
        <b/>
        <sz val="10"/>
        <color theme="1"/>
        <rFont val="Verdana"/>
        <family val="2"/>
        <scheme val="minor"/>
      </rPr>
      <t>Passivhausstandard</t>
    </r>
    <r>
      <rPr>
        <sz val="10"/>
        <color theme="1"/>
        <rFont val="Verdana"/>
        <family val="2"/>
        <scheme val="minor"/>
      </rPr>
      <t xml:space="preserve"> (oder besser) entspricht.</t>
    </r>
  </si>
  <si>
    <r>
      <rPr>
        <b/>
        <sz val="10"/>
        <color theme="1"/>
        <rFont val="Verdana"/>
        <family val="2"/>
        <scheme val="minor"/>
      </rPr>
      <t>Nein</t>
    </r>
    <r>
      <rPr>
        <sz val="10"/>
        <color theme="1"/>
        <rFont val="Verdana"/>
        <family val="2"/>
        <scheme val="minor"/>
      </rPr>
      <t xml:space="preserve">, die BA-Vorlage sieht nicht explizit vor, dass die zu errichtenden Neubauten den gesetzlich festgeschriebenen energetischen Mindeststandard (GEG) übertreffen.
</t>
    </r>
    <r>
      <rPr>
        <i/>
        <sz val="10"/>
        <color theme="1"/>
        <rFont val="Verdana"/>
        <family val="2"/>
        <scheme val="minor"/>
      </rPr>
      <t>oder</t>
    </r>
    <r>
      <rPr>
        <sz val="10"/>
        <color theme="1"/>
        <rFont val="Verdana"/>
        <family val="2"/>
        <scheme val="minor"/>
      </rPr>
      <t xml:space="preserve">
</t>
    </r>
    <r>
      <rPr>
        <b/>
        <sz val="10"/>
        <color theme="1"/>
        <rFont val="Verdana"/>
        <family val="2"/>
        <scheme val="minor"/>
      </rPr>
      <t xml:space="preserve">Weiß nicht. </t>
    </r>
  </si>
  <si>
    <r>
      <rPr>
        <b/>
        <sz val="10"/>
        <color theme="1"/>
        <rFont val="Verdana"/>
        <family val="2"/>
        <scheme val="minor"/>
      </rPr>
      <t>Ja</t>
    </r>
    <r>
      <rPr>
        <sz val="10"/>
        <color theme="1"/>
        <rFont val="Verdana"/>
        <family val="2"/>
        <scheme val="minor"/>
      </rPr>
      <t xml:space="preserve">, infolge der BA-Vorlage werden Neubauten im Bezirk den gesetzlich festgeschriebenen energetischen Mindeststandard (GEG) </t>
    </r>
    <r>
      <rPr>
        <b/>
        <sz val="10"/>
        <color theme="1"/>
        <rFont val="Verdana"/>
        <family val="2"/>
        <scheme val="minor"/>
      </rPr>
      <t>erheblich übertreffen</t>
    </r>
    <r>
      <rPr>
        <sz val="10"/>
        <color theme="1"/>
        <rFont val="Verdana"/>
        <family val="2"/>
        <scheme val="minor"/>
      </rPr>
      <t>.</t>
    </r>
  </si>
  <si>
    <r>
      <rPr>
        <b/>
        <sz val="10"/>
        <color theme="1"/>
        <rFont val="Verdana"/>
        <family val="2"/>
        <scheme val="minor"/>
      </rPr>
      <t>Ja</t>
    </r>
    <r>
      <rPr>
        <sz val="10"/>
        <color theme="1"/>
        <rFont val="Verdana"/>
        <family val="2"/>
        <scheme val="minor"/>
      </rPr>
      <t xml:space="preserve">, infolge der BA-Vorlage werden Neubauten im Bezirk den gesetzlich festgeschriebenen energetischen Mindeststandard (GEG) </t>
    </r>
    <r>
      <rPr>
        <b/>
        <sz val="10"/>
        <color theme="1"/>
        <rFont val="Verdana"/>
        <family val="2"/>
        <scheme val="minor"/>
      </rPr>
      <t>übertreffen</t>
    </r>
    <r>
      <rPr>
        <sz val="10"/>
        <color theme="1"/>
        <rFont val="Verdana"/>
        <family val="2"/>
        <scheme val="minor"/>
      </rPr>
      <t>.</t>
    </r>
  </si>
  <si>
    <r>
      <rPr>
        <b/>
        <sz val="10"/>
        <color theme="1"/>
        <rFont val="Verdana"/>
        <family val="2"/>
        <scheme val="minor"/>
      </rPr>
      <t>Nein</t>
    </r>
    <r>
      <rPr>
        <sz val="10"/>
        <color theme="1"/>
        <rFont val="Verdana"/>
        <family val="2"/>
        <scheme val="minor"/>
      </rPr>
      <t>, die BA-Vorlage sieht nicht explizit vor, dass Neubauten im Bezirk den gesetzlich festgeschriebenen energetischen Mindeststandard (GEG) übertreffen.</t>
    </r>
  </si>
  <si>
    <r>
      <rPr>
        <b/>
        <sz val="10"/>
        <color theme="1"/>
        <rFont val="Verdana"/>
        <family val="2"/>
        <scheme val="minor"/>
      </rPr>
      <t>Ja,</t>
    </r>
    <r>
      <rPr>
        <sz val="10"/>
        <color theme="1"/>
        <rFont val="Verdana"/>
        <family val="2"/>
        <scheme val="minor"/>
      </rPr>
      <t xml:space="preserve"> infolge der BA-Vorlage werden die sanierten Gebäude komplett saniert und dabei den gesetzlich festgeschriebenen energetischen Mindeststandard (GEG) </t>
    </r>
    <r>
      <rPr>
        <b/>
        <sz val="10"/>
        <color theme="1"/>
        <rFont val="Verdana"/>
        <family val="2"/>
        <scheme val="minor"/>
      </rPr>
      <t>erheblich übertreffen.</t>
    </r>
    <r>
      <rPr>
        <sz val="10"/>
        <color theme="1"/>
        <rFont val="Verdana"/>
        <family val="2"/>
        <scheme val="minor"/>
      </rPr>
      <t xml:space="preserve"> </t>
    </r>
  </si>
  <si>
    <r>
      <rPr>
        <b/>
        <sz val="10"/>
        <color theme="1"/>
        <rFont val="Verdana"/>
        <family val="2"/>
        <scheme val="minor"/>
      </rPr>
      <t>Ja,</t>
    </r>
    <r>
      <rPr>
        <sz val="10"/>
        <color theme="1"/>
        <rFont val="Verdana"/>
        <family val="2"/>
        <scheme val="minor"/>
      </rPr>
      <t xml:space="preserve"> infolge der BA-Vorlage werden die sanierten Gebäude komplett saniert und dabei den gesetzlich festgeschriebenen energetischen Mindeststandard (GEG) </t>
    </r>
    <r>
      <rPr>
        <b/>
        <sz val="10"/>
        <color theme="1"/>
        <rFont val="Verdana"/>
        <family val="2"/>
        <scheme val="minor"/>
      </rPr>
      <t>deutlich übertreffen.</t>
    </r>
  </si>
  <si>
    <r>
      <rPr>
        <b/>
        <sz val="10"/>
        <color theme="1"/>
        <rFont val="Verdana"/>
        <family val="2"/>
        <scheme val="minor"/>
      </rPr>
      <t xml:space="preserve">Ja, </t>
    </r>
    <r>
      <rPr>
        <sz val="10"/>
        <color theme="1"/>
        <rFont val="Verdana"/>
        <family val="2"/>
        <scheme val="minor"/>
      </rPr>
      <t xml:space="preserve">infolge der BA-Vorlage werden die sanierten Gebäude komplett saniert und dabei den gesetzlich festgeschriebenen energetischen Mindeststandard (GEG) </t>
    </r>
    <r>
      <rPr>
        <b/>
        <sz val="10"/>
        <color theme="1"/>
        <rFont val="Verdana"/>
        <family val="2"/>
        <scheme val="minor"/>
      </rPr>
      <t>leicht übertreffen.</t>
    </r>
  </si>
  <si>
    <r>
      <rPr>
        <b/>
        <sz val="10"/>
        <color theme="1"/>
        <rFont val="Verdana"/>
        <family val="2"/>
        <scheme val="minor"/>
      </rPr>
      <t>Ja,</t>
    </r>
    <r>
      <rPr>
        <sz val="10"/>
        <color theme="1"/>
        <rFont val="Verdana"/>
        <family val="2"/>
        <scheme val="minor"/>
      </rPr>
      <t xml:space="preserve"> infolge der BA-Vorlage werden die sanierten Gebäude komplett saniert und dabei den gesetzlich festgeschriebenen energetischen Mindeststandard (GEG) </t>
    </r>
    <r>
      <rPr>
        <b/>
        <sz val="10"/>
        <color theme="1"/>
        <rFont val="Verdana"/>
        <family val="2"/>
        <scheme val="minor"/>
      </rPr>
      <t>erreichen.</t>
    </r>
  </si>
  <si>
    <r>
      <rPr>
        <b/>
        <sz val="10"/>
        <color theme="1"/>
        <rFont val="Verdana"/>
        <family val="2"/>
        <scheme val="minor"/>
      </rPr>
      <t>Nein</t>
    </r>
    <r>
      <rPr>
        <sz val="10"/>
        <color theme="1"/>
        <rFont val="Verdana"/>
        <family val="2"/>
        <scheme val="minor"/>
      </rPr>
      <t>, es ist nicht vorgesehen, dass die zu sanierenden Gebäude in Folge der BA-Vorlage komplett saniert werden.</t>
    </r>
  </si>
  <si>
    <t>Ist zu erwarten, dass es infolge der BA-Vorlage zu einer Zu- oder Abnahme der Anzahl energetischer Gebäudesanierungen im Bezirk kommen wird?</t>
  </si>
  <si>
    <t>Ist zu erwarten, dass die infolge der BA-Vorlage ausgelösten Gebäudesanierungen den gesetzlich festgeschriebenen energetischen Mindeststandard für Gebäudesanierungen erreichen oder übertreffen?</t>
  </si>
  <si>
    <t>Ist zu erwarten, dass es infolge der BA-Vorlage zu einer Zu- oder Abnahme des Endenergieverbrauchs von betrieblichen oder städtischen Anlagen kommen wird?</t>
  </si>
  <si>
    <t>Die BA-Vorlage formuliert keine Vorgaben bezüglich des zu erreichenden energetischen Mindeststandards bei Neubauten.</t>
  </si>
  <si>
    <t>Die Anzahl energetisch sanierter Gebäude bzw. die beheizte Fläche verändert sich in Folge der BA-Vorlage nicht.</t>
  </si>
  <si>
    <t>Weder Zu- noch Abnahme des Endenergieverbrauchs der betrieblichen und/oder städtischen Anlagen infolge der BA-Vorlage.</t>
  </si>
  <si>
    <r>
      <t xml:space="preserve">Die BA-Vorlage formuliert die Zielsetzung bzw. die Vorgabe, dass der zu erreichende energetische Mindeststandard bei den betroffenen Neubauten dem </t>
    </r>
    <r>
      <rPr>
        <b/>
        <sz val="10"/>
        <color theme="1"/>
        <rFont val="Verdana"/>
        <family val="2"/>
        <scheme val="minor"/>
      </rPr>
      <t>KfW-40-Standard</t>
    </r>
    <r>
      <rPr>
        <sz val="10"/>
        <color theme="1"/>
        <rFont val="Verdana"/>
        <family val="2"/>
        <scheme val="minor"/>
      </rPr>
      <t xml:space="preserve"> entspricht.</t>
    </r>
  </si>
  <si>
    <r>
      <t xml:space="preserve">Die BA-Vorlage formuliert die Zielsetzung bzw. die Vorgabe, dass der zu erreichende energetische Mindeststandard bei den betroffenen Neubauten dem </t>
    </r>
    <r>
      <rPr>
        <b/>
        <sz val="10"/>
        <color theme="1"/>
        <rFont val="Verdana"/>
        <family val="2"/>
        <scheme val="minor"/>
      </rPr>
      <t>KfW-55-Standard</t>
    </r>
    <r>
      <rPr>
        <sz val="10"/>
        <color theme="1"/>
        <rFont val="Verdana"/>
        <family val="2"/>
        <scheme val="minor"/>
      </rPr>
      <t xml:space="preserve"> entspricht.</t>
    </r>
  </si>
  <si>
    <t>Die BA-Vorlage formuliert keine Zielsetzungen bzw. Vorgaben bezüglich des zu erreichenden energetischen Mindeststandards bei den betroffenen Neubauten.</t>
  </si>
  <si>
    <r>
      <t xml:space="preserve">Die BA-Vorlage formuliert die Zielsetzung bzw. Vorgabe, dass die betroffenen Sanierungen mindestens dem </t>
    </r>
    <r>
      <rPr>
        <b/>
        <sz val="10"/>
        <color theme="1"/>
        <rFont val="Verdana"/>
        <family val="2"/>
        <scheme val="minor"/>
      </rPr>
      <t>KfW-55-Standard</t>
    </r>
    <r>
      <rPr>
        <sz val="10"/>
        <color theme="1"/>
        <rFont val="Verdana"/>
        <family val="2"/>
        <scheme val="minor"/>
      </rPr>
      <t xml:space="preserve"> für ein komplett saniertes Gebäude entsprechen.</t>
    </r>
  </si>
  <si>
    <r>
      <t xml:space="preserve">Die BA-Vorlage formuliert die Zielsetzung bzw. Vorgabe, dass die betroffenen Sanierungen dem </t>
    </r>
    <r>
      <rPr>
        <b/>
        <sz val="10"/>
        <color theme="1"/>
        <rFont val="Verdana"/>
        <family val="2"/>
        <scheme val="minor"/>
      </rPr>
      <t>KfW-70-Standard</t>
    </r>
    <r>
      <rPr>
        <sz val="10"/>
        <color theme="1"/>
        <rFont val="Verdana"/>
        <family val="2"/>
        <scheme val="minor"/>
      </rPr>
      <t xml:space="preserve"> für ein komplett saniertes Gebäude entsprechen.</t>
    </r>
  </si>
  <si>
    <r>
      <t xml:space="preserve">Die BA-Vorlage formuliert die Zielsetzung bzw. Vorgabe, dass die betroffenen Sanierungen dem </t>
    </r>
    <r>
      <rPr>
        <b/>
        <sz val="10"/>
        <color theme="1"/>
        <rFont val="Verdana"/>
        <family val="2"/>
        <scheme val="minor"/>
      </rPr>
      <t>KfW-85-Standard</t>
    </r>
    <r>
      <rPr>
        <sz val="10"/>
        <color theme="1"/>
        <rFont val="Verdana"/>
        <family val="2"/>
        <scheme val="minor"/>
      </rPr>
      <t xml:space="preserve"> für ein komplett saniertes Gebäude entsprechen.</t>
    </r>
  </si>
  <si>
    <r>
      <t xml:space="preserve">Die BA-Vorlage formuliert die Zielsetzung bzw. Vorgabe, dass die betroffenen Sanierungen den </t>
    </r>
    <r>
      <rPr>
        <b/>
        <sz val="10"/>
        <color theme="1"/>
        <rFont val="Verdana"/>
        <family val="2"/>
        <scheme val="minor"/>
      </rPr>
      <t>energetischen Mindeststandard (GEG)</t>
    </r>
    <r>
      <rPr>
        <sz val="10"/>
        <color theme="1"/>
        <rFont val="Verdana"/>
        <family val="2"/>
        <scheme val="minor"/>
      </rPr>
      <t xml:space="preserve"> für ein komplett saniertes Gebäude erreichen. Dies entspricht dem Referenzgebäude des GEG bzw. dem </t>
    </r>
    <r>
      <rPr>
        <b/>
        <sz val="10"/>
        <color theme="1"/>
        <rFont val="Verdana"/>
        <family val="2"/>
        <scheme val="minor"/>
      </rPr>
      <t>KfW-100-Standard</t>
    </r>
    <r>
      <rPr>
        <sz val="10"/>
        <color theme="1"/>
        <rFont val="Verdana"/>
        <family val="2"/>
        <scheme val="minor"/>
      </rPr>
      <t>.</t>
    </r>
  </si>
  <si>
    <t>Die BA-Vorlage formuliert keine Zielsetzungen bzw. Vorgaben für die betroffenen energetischen Sanierungen bezüglich der Notwendigkeit, eine Komplettsanierung durchzuführen. Dies heißt, dass auch Einzelmaßnahmen (bspw. nur die Dämmung der Fassade) möglich sind.</t>
  </si>
  <si>
    <t>Die BA-Vorlage beeinflusst die Veränderung des Verkehrsaufkommens bzw. der Zusammensetzung der Verkehrsträger voraussichtlich für einen zeitlich begrenzten Zeitraum (bspw. für eine Großveranstaltung oder für die Realisierung eines Infrastrukturgroßprojektes).</t>
  </si>
  <si>
    <t>Die BA-Vorlage beeinflusst die Veränderung des Verkehrsaufkommens bzw. der Zusammensetzung der Verkehrsträger voraussichtlich dauerhaft (bspw. Bau einer Fahrradtrasse oder kostenloses Schülerticket).</t>
  </si>
  <si>
    <t>Die innerstädtische Güterverkehrsleistung im Bezirk verändert sich in Folge der BA-Vorlage voraussichtlich nicht nennenswert.</t>
  </si>
  <si>
    <t>Das Güterverkehrsaufkommen der einzelnen Verkehrsträger innerhalb des Bezirks verändert sich nicht nennenswert.</t>
  </si>
  <si>
    <t>In diesem Handlungsfeld wird die voraussichtliche Auswirkung der BA-Vorlage auf das Verkehrsaufkommen, d. h. auf die Menge des Verkehrs, sowie auf die Substitution von emissionsintensiveren durch weniger emissionsintensive Verkehrsträger im Personen- und Güterverkehr im Bezirk abgefragt.</t>
  </si>
  <si>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des Anteils emissionsintensiven Gütertransports innerhalb des Bezirks</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</si>
  <si>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des Anteils emissionsintensiven Gütertransports innerhalb des Bezirks</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</si>
  <si>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 Veränderung</t>
    </r>
    <r>
      <rPr>
        <sz val="10"/>
        <color theme="1"/>
        <rFont val="Verdana"/>
        <family val="2"/>
        <scheme val="minor"/>
      </rPr>
      <t xml:space="preserve"> in der Zusammensetzung des Gütertransports nach Verkehrsträgern innerhalb des Bezirks</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</si>
  <si>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des Anteils emissionsintensiven Gütertransports innerhalb des Bezirks</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</si>
  <si>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Zunahme</t>
    </r>
    <r>
      <rPr>
        <sz val="10"/>
        <color theme="1"/>
        <rFont val="Verdana"/>
        <family val="2"/>
        <scheme val="minor"/>
      </rPr>
      <t xml:space="preserve"> des Anteils emissionsintensiven Gütertransports innerhalb des Bezirks</t>
    </r>
  </si>
  <si>
    <t>Ist zu erwarten, dass es infolge der BA-Vorlage zu einer Veränderung im Personen- und/oder Güterverkehr im Bezirk kommen wird?</t>
  </si>
  <si>
    <t>Ist zu erwarten, dass es infolge der BA-Vorlage zu einer Zu- oder Abnahme des Verkehrsaufkommens im Personenverkehr im Bezirk kommen wird?</t>
  </si>
  <si>
    <t xml:space="preserve">Ist zu erwarten, dass es infolge der BA-Vorlage zu einer Veränderung der Anteile emissionsintensiver Verkehrsträger am Verkehrsaufkommen (Modal Split) des Personenverkehrs im Bezirk kommen wird? </t>
  </si>
  <si>
    <t>In welchem zeitlichen Maßstab wird die Zu- oder Abnahme des Verkehrsaufkommens und/oder die Veränderung der Zusammensetzung der Verkehrsträger im Personenverkehr des Bezirks infolge der BA-Vorlage voraussichtlich beeinflusst werden?</t>
  </si>
  <si>
    <t>Ist zu erwarten, dass es infolge der BA-Vorlage zu einer Zu- oder Abnahme der Verkehrsleistung im innerstädtischen Güterverkehr des Bezirks kommen wird?</t>
  </si>
  <si>
    <t>Ist zu erwarten, dass es infolge der BA-Vorlage zu einer Veränderung in der Zusammensetzung des Verkehrsaufkommens im innerstädtischen Güterverkehr des Bezirks kommen wird?</t>
  </si>
  <si>
    <t>Das Personenverkehrsaufkommenim Bezirk verändert sich infolge der BA-Vorlage voraussichtlich nicht.</t>
  </si>
  <si>
    <t>In diesem Handlungsfeld wird die voraussichtliche Auswirkung der BA-Vorlage auf die Erzeugung von Wärme und Strom im Bezirk abgefragt. Dies umfasst:</t>
  </si>
  <si>
    <t>Ist zu erwarten, dass es infolge der BA-Vorlage zu einer Veränderung in der Zusammensetzung der Strom- oder Wärmeversorgung im Bezirk kommen wird?</t>
  </si>
  <si>
    <t>Ist zu erwarten, dass es infolge der BA-Vorlage zu einer Zu- oder Abnahme des Anteils emissionsintensiver Energieträger an der Stromerzeugung im Bezirk kommen wird?</t>
  </si>
  <si>
    <t xml:space="preserve">Infolge der BA-Vorlage ist keine Auswirkung auf die Zusammensetzung der Bruttostromerzeugung im Bezirk zu erwarten. </t>
  </si>
  <si>
    <t>Ist zu erwarten, dass es infolge der BA-Vorlage zu einer Effizienzsteigerung oder -verminderung bei der Wärmeerzeugung im Bezirk kommen wird?</t>
  </si>
  <si>
    <t xml:space="preserve">Infolge der BA-Vorlage besteht keine Auswirkung auf die Effizienz der Wärmeerzeugung im Bezirk. </t>
  </si>
  <si>
    <t>Ist zu erwarten, dass es infolge der BA-Vorlage zu einer Zu- oder Abnahme des Anteils emissionsintensiver Energieträger an der zentralen (leitungsgebundenen) bzw. dezentralen Wärmeerzeugung im Bezirk kommen wird?</t>
  </si>
  <si>
    <t>Infolge der BA-Vorlage besteht keine Auswirkung auf die Zusammensetzung der zentralen oder dezentralen Wärmeerzeugung im Bezirk.</t>
  </si>
  <si>
    <t>Hinweis: Als Bruttostromerzeugung wird jene Menge an erzeugtem Strom (elektrische Arbeit) bezeichnet, die in einer Erzeugungsanlage direkt an den Generatorklemmen erzeugt wird. Die Bruttostromerzeugung des Bezirks entspricht dem Strom, den sämtliche Erzeugungsanlagen im Bezirk erzeugen. Stromimporte und -exporte über die Grenzen des Bezirks hinweg sowie der Eigenverbrauch der Erzeuger werden dabei nicht berücksichtigt.</t>
  </si>
  <si>
    <t>Ist zu erwarten, dass es infolge der BA-Vorlage zu einer Veränderung des Stadtgrüns im Bezirk kommen wird?</t>
  </si>
  <si>
    <t>Ist zu erwarten, dass es infolge der BA-Vorlage im Saldo zu einer Zu- oder Abnahme des Stadtgrüns im Bezirk kommen wird?</t>
  </si>
  <si>
    <t>Der Bestand an Stadtgrün im Bezirk verändert sich infolge der BA-Vorlage voraussichtlich im Saldo nicht nennenswert.</t>
  </si>
  <si>
    <t>Sind im Rahmen der BA-Vorlage Maßnahmen vorgesehen, damit die bei der Umsetzung der BA-Vorlage anfallenden Stoffe bzw. Abfälle vermieden (z. B. durch Mehrwegprodukte) oder Produkte wiederwendet (z. B. Möbel, Bauteile) werden können?</t>
  </si>
  <si>
    <t xml:space="preserve">Sind im Rahmen der BA-Vorlage Maßnahmen vorgesehen, damit bei Umsetzung der BA-Vorlage anfallende Wertstoffe (z. B. Bioabfall, Beton) sortenrein getrennt gesammelt und einer stofflichen Verwertung zugeführt werden können? </t>
  </si>
  <si>
    <t>Ist zu erwarten, dass die BA-Vorlage Auswirkungen auf die Kreislaufwirtschaft im Bezirk haben wird?</t>
  </si>
  <si>
    <t>Ist zu erwarten, dass es infolge der BA-Vorlage zu einer Veränderung in der öffentlichen Beschaffung kommen wird?</t>
  </si>
  <si>
    <t>Ist zu erwarten, dass infolge der BA-Vorlage konkrete Beschaffungen veranlasst werden?</t>
  </si>
  <si>
    <t>Die infolge der BA-Vorlage veranlassten Beschaffungen erfolgen voraussichtlich nach Vorgaben, die über die Mindestanforderungen der VwVBU hinausgehen.
Es werden bspw. ausschließlich Recycling- bzw. Refurbish-Geräte beschafft; die Beschaffungen haben eine neutrale CO2-Bilanz.</t>
  </si>
  <si>
    <t>Die infolge der BA-Vorlage veranlassten Beschaffungen erfolgen voraussichtlich gemäß den Leistungsblättern der VwVBU. Sofern zur Beschaffung keine Leistungsblätter vorliegen, werden die Lebenszykluskosten als Entscheidungskriterium bei der Beschaffung mit herangezogen.</t>
  </si>
  <si>
    <t>Die infolge der BA-Vorlage veranlassten Beschaffungen erfolgen voraussichtlich nicht gemäß den Leistungsblättern der VwVBU. Sofern zur Beschaffung keine Leistungsblätter vorliegen, werden auch die Lebenszykluskosten nicht berücksichtigt.</t>
  </si>
  <si>
    <t>Infolge der BA-Vorlage werden voraussichtlich keine Beschaffungen veranlasst.</t>
  </si>
  <si>
    <t xml:space="preserve">Hinweis: Eine Veränderung in der öffentlichen Beschaffung ist dann gegeben, wenn in Folge der BA-Vorlage Veränderungen in den oben aufgeführten Bereichen eintreten, d. h. sofern konkrete Beschaffungen vorgenommen werden oder Beschaffungsvorgaben verändert werden.
</t>
  </si>
  <si>
    <t>Bei welchen Akteurinnen und Akteuren soll die BA-Vorlage zur Bewusstseinsbildung für den Klimaschutz beitragen?</t>
  </si>
  <si>
    <t>Infolge der BA-Vorlage wird voraussichtlich über einen begrenzten Zeitraum hinweg eine Maßnahme zur Bewusstseinsbildung umgesetzt (bspw. eine konkrete Kampagne oder ein zeitlich begrenztes Leuchtturmprojekt).</t>
  </si>
  <si>
    <t>Infolge der BA-Vorlage wird voraussichtlich dauerhaft eine Maßnahme zur Bewusstseinsbildung umgesetzt (bspw. Schaffung von Angeboten zur Umweltbildung).</t>
  </si>
  <si>
    <t>Vielen Dank für Ihre Angaben zu den voraussichtlichen Auswirkungen Ihrer BA-Vorlage auf den Klimaschutz.</t>
  </si>
  <si>
    <t>Die BA-Vorlage sieht bereits folgende klimafreundliche Maßnahmen vor: …</t>
  </si>
  <si>
    <t>Möglichkeiten zur Verbesserung der Klimafreundlichkeit der BA-Vorlage:</t>
  </si>
  <si>
    <t>Um Ihre Erkenntnisse abschließend in die BA-Vorlage zu übertragen, fahren Sie bitte mit Tabellenblatt 06 fort.</t>
  </si>
  <si>
    <t>Weiter zu 06 Angaben in der BA-Vorlage</t>
  </si>
  <si>
    <r>
      <t xml:space="preserve">
•      Ausweitung der </t>
    </r>
    <r>
      <rPr>
        <u/>
        <sz val="10"/>
        <color theme="1"/>
        <rFont val="Verdana"/>
        <family val="2"/>
        <scheme val="minor"/>
      </rPr>
      <t>Kapazitäten für dezentrale, erneuerbare Energieversorgung</t>
    </r>
    <r>
      <rPr>
        <sz val="10"/>
        <color theme="1"/>
        <rFont val="Verdana"/>
        <family val="2"/>
        <scheme val="minor"/>
      </rPr>
      <t xml:space="preserve">
</t>
    </r>
    <r>
      <rPr>
        <i/>
        <sz val="10"/>
        <color theme="1"/>
        <rFont val="Verdana"/>
        <family val="2"/>
        <scheme val="minor"/>
      </rPr>
      <t xml:space="preserve">        Beispiele: Errichtung von EE-Anlagen auf öffentlichen Liegenschaften,</t>
    </r>
    <r>
      <rPr>
        <i/>
        <sz val="10"/>
        <color rgb="FFFF0000"/>
        <rFont val="Verdana"/>
        <family val="2"/>
        <scheme val="minor"/>
      </rPr>
      <t xml:space="preserve"> </t>
    </r>
    <r>
      <rPr>
        <i/>
        <sz val="10"/>
        <color theme="1"/>
        <rFont val="Verdana"/>
        <family val="2"/>
        <scheme val="minor"/>
      </rPr>
      <t xml:space="preserve">Reduktion von Verschattungen in Planungsprozessen, Etablierung von  
        Mieterstrommodellen
</t>
    </r>
    <r>
      <rPr>
        <sz val="10"/>
        <color theme="1"/>
        <rFont val="Verdana"/>
        <family val="2"/>
        <scheme val="minor"/>
      </rPr>
      <t xml:space="preserve">
•      Ausbau und Effizienzsteigerung von </t>
    </r>
    <r>
      <rPr>
        <u/>
        <sz val="10"/>
        <color theme="1"/>
        <rFont val="Verdana"/>
        <family val="2"/>
        <scheme val="minor"/>
      </rPr>
      <t>Wärmenetzen</t>
    </r>
    <r>
      <rPr>
        <sz val="10"/>
        <color theme="1"/>
        <rFont val="Verdana"/>
        <family val="2"/>
        <scheme val="minor"/>
      </rPr>
      <t xml:space="preserve">
</t>
    </r>
    <r>
      <rPr>
        <i/>
        <sz val="10"/>
        <color theme="1"/>
        <rFont val="Verdana"/>
        <family val="2"/>
        <scheme val="minor"/>
      </rPr>
      <t xml:space="preserve">        Beispiele: Wärmeversorgung durch Inselnetze mit erneuerbaren Wärmeerzeugungsanlagen oder 
        Blockheizkraftwerken, Gebäudeanschluss an das Fernwärmenetz</t>
    </r>
  </si>
  <si>
    <r>
      <t xml:space="preserve">
•     </t>
    </r>
    <r>
      <rPr>
        <u/>
        <sz val="10"/>
        <color theme="1"/>
        <rFont val="Verdana"/>
        <family val="2"/>
        <scheme val="minor"/>
      </rPr>
      <t>Ausweitung der Kapazitäten von emissionsarmen/-freien Verkehrsträgern</t>
    </r>
    <r>
      <rPr>
        <sz val="10"/>
        <color theme="1"/>
        <rFont val="Verdana"/>
        <family val="2"/>
        <scheme val="minor"/>
      </rPr>
      <t xml:space="preserve"> sowie entsprechender 
       </t>
    </r>
    <r>
      <rPr>
        <u/>
        <sz val="10"/>
        <color theme="1"/>
        <rFont val="Verdana"/>
        <family val="2"/>
        <scheme val="minor"/>
      </rPr>
      <t>Infrastrukturen</t>
    </r>
    <r>
      <rPr>
        <sz val="10"/>
        <color theme="1"/>
        <rFont val="Verdana"/>
        <family val="2"/>
        <scheme val="minor"/>
      </rPr>
      <t xml:space="preserve">
</t>
    </r>
    <r>
      <rPr>
        <i/>
        <sz val="10"/>
        <color theme="1"/>
        <rFont val="Verdana"/>
        <family val="2"/>
        <scheme val="minor"/>
      </rPr>
      <t xml:space="preserve">       o      </t>
    </r>
    <r>
      <rPr>
        <i/>
        <u/>
        <sz val="10"/>
        <color theme="1"/>
        <rFont val="Verdana"/>
        <family val="2"/>
        <scheme val="minor"/>
      </rPr>
      <t>Ladeinfrastrukturen</t>
    </r>
    <r>
      <rPr>
        <i/>
        <sz val="10"/>
        <color theme="1"/>
        <rFont val="Verdana"/>
        <family val="2"/>
        <scheme val="minor"/>
      </rPr>
      <t xml:space="preserve"> für alternative Antriebe integrieren oder ausbauen
       o      </t>
    </r>
    <r>
      <rPr>
        <i/>
        <u/>
        <sz val="10"/>
        <color theme="1"/>
        <rFont val="Verdana"/>
        <family val="2"/>
        <scheme val="minor"/>
      </rPr>
      <t>ÖPNV nutzen und stärken</t>
    </r>
    <r>
      <rPr>
        <i/>
        <sz val="10"/>
        <color theme="1"/>
        <rFont val="Verdana"/>
        <family val="2"/>
        <scheme val="minor"/>
      </rPr>
      <t xml:space="preserve">
               Beispiele: Ausweitung von alternativen Antrieben, der Schienenbindung und deren Elektrifizierung, 
               der Taktung, der Fahrzeugkapazitäten, der Haltestellen und Umlandanbindungen, 
               der Park &amp; Ride-Kapazitäten, Sicherstellung der ÖPNV-Anbindung bei Neubauprojekten,</t>
    </r>
    <r>
      <rPr>
        <i/>
        <sz val="10"/>
        <color rgb="FFFF0000"/>
        <rFont val="Verdana"/>
        <family val="2"/>
        <scheme val="minor"/>
      </rPr>
      <t xml:space="preserve"> 
               </t>
    </r>
    <r>
      <rPr>
        <i/>
        <sz val="10"/>
        <color theme="1"/>
        <rFont val="Verdana"/>
        <family val="2"/>
        <scheme val="minor"/>
      </rPr>
      <t xml:space="preserve">verbesserte ÖPNV-Anbindung bei Neubauprojekten)
       o      </t>
    </r>
    <r>
      <rPr>
        <i/>
        <u/>
        <sz val="10"/>
        <color theme="1"/>
        <rFont val="Verdana"/>
        <family val="2"/>
        <scheme val="minor"/>
      </rPr>
      <t>Fahrradverkehrsinfrastruktur verbessern und ausweiten</t>
    </r>
    <r>
      <rPr>
        <i/>
        <sz val="10"/>
        <color theme="1"/>
        <rFont val="Verdana"/>
        <family val="2"/>
        <scheme val="minor"/>
      </rPr>
      <t xml:space="preserve">
               Beispiele: Grünbeschichtung und Sanierung von Radverkehrsanlagen, </t>
    </r>
    <r>
      <rPr>
        <i/>
        <sz val="10"/>
        <color rgb="FFFF0000"/>
        <rFont val="Verdana"/>
        <family val="2"/>
        <scheme val="minor"/>
      </rPr>
      <t xml:space="preserve"> </t>
    </r>
    <r>
      <rPr>
        <i/>
        <sz val="10"/>
        <color theme="1"/>
        <rFont val="Verdana"/>
        <family val="2"/>
        <scheme val="minor"/>
      </rPr>
      <t xml:space="preserve">
               Umgestaltung von Kreuzungen, Möglichkeiten des Fahrradparkens verbessern
       o      </t>
    </r>
    <r>
      <rPr>
        <i/>
        <u/>
        <sz val="10"/>
        <color theme="1"/>
        <rFont val="Verdana"/>
        <family val="2"/>
        <scheme val="minor"/>
      </rPr>
      <t>Fußverkehr stärken</t>
    </r>
    <r>
      <rPr>
        <i/>
        <sz val="10"/>
        <color theme="1"/>
        <rFont val="Verdana"/>
        <family val="2"/>
        <scheme val="minor"/>
      </rPr>
      <t xml:space="preserve">
               Beispiele: Fußgängerüberwege, Gehwegvorstreckungen und Mittelinseln, Bordabsenkungsmaßnahmen, 
               Einrichtung temporärer Fußgängerzonen</t>
    </r>
    <r>
      <rPr>
        <sz val="10"/>
        <color theme="1"/>
        <rFont val="Verdana"/>
        <family val="2"/>
        <scheme val="minor"/>
      </rPr>
      <t xml:space="preserve">
•     </t>
    </r>
    <r>
      <rPr>
        <u/>
        <sz val="10"/>
        <color theme="1"/>
        <rFont val="Verdana"/>
        <family val="2"/>
        <scheme val="minor"/>
      </rPr>
      <t>Sharing-Ansätze nutzen und stärken</t>
    </r>
    <r>
      <rPr>
        <sz val="10"/>
        <color theme="1"/>
        <rFont val="Verdana"/>
        <family val="2"/>
        <scheme val="minor"/>
      </rPr>
      <t xml:space="preserve">
      </t>
    </r>
    <r>
      <rPr>
        <i/>
        <sz val="10"/>
        <color theme="1"/>
        <rFont val="Verdana"/>
        <family val="2"/>
        <scheme val="minor"/>
      </rPr>
      <t xml:space="preserve"> Beispiele: Privilegierung von Sharing-Anbietern bei der Verwendung von öffentlichem Parkraum, Integration 
       von Sharing-Angeboten in das betriebliche Mobilitätsmanagement der städtischen Verwaltung</t>
    </r>
    <r>
      <rPr>
        <sz val="10"/>
        <color theme="1"/>
        <rFont val="Verdana"/>
        <family val="2"/>
        <scheme val="minor"/>
      </rPr>
      <t xml:space="preserve">
•     </t>
    </r>
    <r>
      <rPr>
        <u/>
        <sz val="10"/>
        <color theme="1"/>
        <rFont val="Verdana"/>
        <family val="2"/>
        <scheme val="minor"/>
      </rPr>
      <t>Umweltgerechte Steuerung des motorisierten Individualverkehrs</t>
    </r>
    <r>
      <rPr>
        <sz val="10"/>
        <color theme="1"/>
        <rFont val="Verdana"/>
        <family val="2"/>
        <scheme val="minor"/>
      </rPr>
      <t xml:space="preserve">
      </t>
    </r>
    <r>
      <rPr>
        <i/>
        <sz val="10"/>
        <color theme="1"/>
        <rFont val="Verdana"/>
        <family val="2"/>
        <scheme val="minor"/>
      </rPr>
      <t xml:space="preserve"> Beispiele: Einführung von autofreien Zonen, Verkehrsberuhigungsmaßnahmen, Einführung von 
       Anwohnerparken, Parkraummanagement</t>
    </r>
    <r>
      <rPr>
        <sz val="10"/>
        <color theme="1"/>
        <rFont val="Verdana"/>
        <family val="2"/>
        <scheme val="minor"/>
      </rPr>
      <t xml:space="preserve">
•     </t>
    </r>
    <r>
      <rPr>
        <u/>
        <sz val="10"/>
        <color theme="1"/>
        <rFont val="Verdana"/>
        <family val="2"/>
        <scheme val="minor"/>
      </rPr>
      <t>Betriebliches Mobilitätsmanagement</t>
    </r>
    <r>
      <rPr>
        <sz val="10"/>
        <color theme="1"/>
        <rFont val="Verdana"/>
        <family val="2"/>
        <scheme val="minor"/>
      </rPr>
      <t xml:space="preserve">
      </t>
    </r>
    <r>
      <rPr>
        <i/>
        <sz val="10"/>
        <color theme="1"/>
        <rFont val="Verdana"/>
        <family val="2"/>
        <scheme val="minor"/>
      </rPr>
      <t xml:space="preserve"> Beispiele: Integration von Dienstrad-, Sharing-Angeboten und BVG-Tickets in das betriebliche 
       Mobilitätsmanagement der städtischen Verwaltung</t>
    </r>
  </si>
  <si>
    <r>
      <t xml:space="preserve">
•     Ermittlung von </t>
    </r>
    <r>
      <rPr>
        <u/>
        <sz val="10"/>
        <color theme="1"/>
        <rFont val="Verdana"/>
        <family val="2"/>
        <scheme val="minor"/>
      </rPr>
      <t>Sanierungspotenzialen</t>
    </r>
    <r>
      <rPr>
        <sz val="10"/>
        <color theme="1"/>
        <rFont val="Verdana"/>
        <family val="2"/>
        <scheme val="minor"/>
      </rPr>
      <t xml:space="preserve">
       </t>
    </r>
    <r>
      <rPr>
        <i/>
        <sz val="10"/>
        <color theme="1"/>
        <rFont val="Verdana"/>
        <family val="2"/>
        <scheme val="minor"/>
      </rPr>
      <t xml:space="preserve">Beispiele: Erstellung von Sanierungsfahrplänen, Durchführung von Energieaudits, Einführung von 
       Energiemanagementsystemen
</t>
    </r>
    <r>
      <rPr>
        <sz val="10"/>
        <color theme="1"/>
        <rFont val="Verdana"/>
        <family val="2"/>
        <scheme val="minor"/>
      </rPr>
      <t xml:space="preserve">
•     Umsetzung </t>
    </r>
    <r>
      <rPr>
        <u/>
        <sz val="10"/>
        <color theme="1"/>
        <rFont val="Verdana"/>
        <family val="2"/>
        <scheme val="minor"/>
      </rPr>
      <t>energetischer Baustandards</t>
    </r>
    <r>
      <rPr>
        <sz val="10"/>
        <color theme="1"/>
        <rFont val="Verdana"/>
        <family val="2"/>
        <scheme val="minor"/>
      </rPr>
      <t xml:space="preserve"> die deutlich über das gesetzlich geforderte Mindestmaß hinausgehen 
      </t>
    </r>
    <r>
      <rPr>
        <i/>
        <sz val="10"/>
        <color theme="1"/>
        <rFont val="Verdana"/>
        <family val="2"/>
        <scheme val="minor"/>
      </rPr>
      <t xml:space="preserve"> Beispiele: Erreichen des Plusenergiehaus-, Passivhaus-, KfW-40- oder KfW-55-Standard</t>
    </r>
    <r>
      <rPr>
        <sz val="10"/>
        <color theme="1"/>
        <rFont val="Verdana"/>
        <family val="2"/>
        <scheme val="minor"/>
      </rPr>
      <t xml:space="preserve">
•     Umsetzung </t>
    </r>
    <r>
      <rPr>
        <u/>
        <sz val="10"/>
        <color theme="1"/>
        <rFont val="Verdana"/>
        <family val="2"/>
        <scheme val="minor"/>
      </rPr>
      <t>energetischer Sanierungsstandards</t>
    </r>
    <r>
      <rPr>
        <sz val="10"/>
        <color theme="1"/>
        <rFont val="Verdana"/>
        <family val="2"/>
        <scheme val="minor"/>
      </rPr>
      <t xml:space="preserve"> die deutlich über das gesetzlich geforderte Mindestmaß 
       hinausgehen
       </t>
    </r>
    <r>
      <rPr>
        <i/>
        <sz val="10"/>
        <color theme="1"/>
        <rFont val="Verdana"/>
        <family val="2"/>
        <scheme val="minor"/>
      </rPr>
      <t>Beispiele: Erreichen des KfW-55-, KfW-70-Standard oder höher</t>
    </r>
    <r>
      <rPr>
        <sz val="10"/>
        <color theme="1"/>
        <rFont val="Verdana"/>
        <family val="2"/>
        <scheme val="minor"/>
      </rPr>
      <t xml:space="preserve">
•     Einführung </t>
    </r>
    <r>
      <rPr>
        <u/>
        <sz val="10"/>
        <color theme="1"/>
        <rFont val="Verdana"/>
        <family val="2"/>
        <scheme val="minor"/>
      </rPr>
      <t>intelligenter Energiemanagements</t>
    </r>
    <r>
      <rPr>
        <sz val="10"/>
        <color theme="1"/>
        <rFont val="Verdana"/>
        <family val="2"/>
        <scheme val="minor"/>
      </rPr>
      <t xml:space="preserve"> in (öffentlichen) Gebäuden
       </t>
    </r>
    <r>
      <rPr>
        <i/>
        <sz val="10"/>
        <color theme="1"/>
        <rFont val="Verdana"/>
        <family val="2"/>
        <scheme val="minor"/>
      </rPr>
      <t>Beispiele: Einsatz von MSR-Sensorik, Smart Metering</t>
    </r>
    <r>
      <rPr>
        <sz val="10"/>
        <color theme="1"/>
        <rFont val="Verdana"/>
        <family val="2"/>
        <scheme val="minor"/>
      </rPr>
      <t xml:space="preserve">
•     Energieeffiziente </t>
    </r>
    <r>
      <rPr>
        <u/>
        <sz val="10"/>
        <color theme="1"/>
        <rFont val="Verdana"/>
        <family val="2"/>
        <scheme val="minor"/>
      </rPr>
      <t>Modernisierung städtischer Infrastrukturen</t>
    </r>
    <r>
      <rPr>
        <sz val="10"/>
        <color theme="1"/>
        <rFont val="Verdana"/>
        <family val="2"/>
        <scheme val="minor"/>
      </rPr>
      <t xml:space="preserve">
       </t>
    </r>
    <r>
      <rPr>
        <i/>
        <sz val="10"/>
        <color theme="1"/>
        <rFont val="Verdana"/>
        <family val="2"/>
        <scheme val="minor"/>
      </rPr>
      <t>Beispiele: Einsatz von LED und Bewegungssensoren für Straßen- und Außenbeleuchtungen</t>
    </r>
  </si>
  <si>
    <r>
      <t xml:space="preserve">
•      </t>
    </r>
    <r>
      <rPr>
        <u/>
        <sz val="10"/>
        <color theme="1"/>
        <rFont val="Verdana"/>
        <family val="2"/>
        <scheme val="minor"/>
      </rPr>
      <t>Anreize zur Reduktion von Abfällen setzen</t>
    </r>
    <r>
      <rPr>
        <sz val="10"/>
        <color theme="1"/>
        <rFont val="Verdana"/>
        <family val="2"/>
        <scheme val="minor"/>
      </rPr>
      <t xml:space="preserve">
        </t>
    </r>
    <r>
      <rPr>
        <i/>
        <sz val="10"/>
        <color theme="1"/>
        <rFont val="Verdana"/>
        <family val="2"/>
        <scheme val="minor"/>
      </rPr>
      <t>Beispiele: Verbote oder Auflagen bezüglich der Verwendung von Einwegmaterialien, Informationspflichten 
        gegenüber Verbrauchern</t>
    </r>
    <r>
      <rPr>
        <sz val="10"/>
        <color theme="1"/>
        <rFont val="Verdana"/>
        <family val="2"/>
        <scheme val="minor"/>
      </rPr>
      <t xml:space="preserve">
•      </t>
    </r>
    <r>
      <rPr>
        <u/>
        <sz val="10"/>
        <color theme="1"/>
        <rFont val="Verdana"/>
        <family val="2"/>
        <scheme val="minor"/>
      </rPr>
      <t>Abfallerfassung verbessern</t>
    </r>
    <r>
      <rPr>
        <sz val="10"/>
        <color theme="1"/>
        <rFont val="Verdana"/>
        <family val="2"/>
        <scheme val="minor"/>
      </rPr>
      <t xml:space="preserve">
        </t>
    </r>
    <r>
      <rPr>
        <i/>
        <sz val="10"/>
        <color theme="1"/>
        <rFont val="Verdana"/>
        <family val="2"/>
        <scheme val="minor"/>
      </rPr>
      <t>Beispiele: Ausweitung von Vorgaben für die Abfalltrennung, klarer verständliche Vorgaben für die 
        Abfalltrennung, Verbesserte Rahmenbedingungen für die einfachere Trennung (bspw. kleinere/ 
        größere Abfallcontainer für Mehrfamilienhäuser)</t>
    </r>
    <r>
      <rPr>
        <sz val="10"/>
        <color theme="1"/>
        <rFont val="Verdana"/>
        <family val="2"/>
        <scheme val="minor"/>
      </rPr>
      <t xml:space="preserve">
•     </t>
    </r>
    <r>
      <rPr>
        <u/>
        <sz val="10"/>
        <color theme="1"/>
        <rFont val="Verdana"/>
        <family val="2"/>
        <scheme val="minor"/>
      </rPr>
      <t xml:space="preserve"> Abfallverwertungsprozesse verbessern</t>
    </r>
    <r>
      <rPr>
        <sz val="10"/>
        <color theme="1"/>
        <rFont val="Verdana"/>
        <family val="2"/>
        <scheme val="minor"/>
      </rPr>
      <t xml:space="preserve">
        </t>
    </r>
    <r>
      <rPr>
        <i/>
        <sz val="10"/>
        <color theme="1"/>
        <rFont val="Verdana"/>
        <family val="2"/>
        <scheme val="minor"/>
      </rPr>
      <t>Beispiele: Waste-to-Energy, neue Technologien</t>
    </r>
    <r>
      <rPr>
        <sz val="10"/>
        <color theme="1"/>
        <rFont val="Verdana"/>
        <family val="2"/>
        <scheme val="minor"/>
      </rPr>
      <t xml:space="preserve"> </t>
    </r>
  </si>
  <si>
    <t>In der folgenden Textbox finden Sie nun das abschließende Ergebnis Ihres Klimachecks. Dieses wurde aus den Information in den Abschnitten a) bis e) des Tabellenblatts "05 Gesamteinordnung &amp; Ergebnis" generiert. Sie können diesen 
Formulierungsvorschlag direkt in die BA-Vorlage übertragen und bei Bedarf auch modifizieren.</t>
  </si>
  <si>
    <t>Die BA-Vorlage hat voraussichtlich keine Auswirkungen auf den Klimaschutz. Ergänzen Sie diesen Hinweis bitte um eine kurze Begründung.</t>
  </si>
  <si>
    <t>Die BA-Vorlage hat im Handlungsfeld Kreislaufwirtschaft voraussichtlich keine Auswirkungen auf den Klimaschutz.</t>
  </si>
  <si>
    <t>Im Rahmen der BA-Vorlage werden Maßnahmen zur Abfallvermeidung bzw. Wiederverwendung sowie zur sortenrein getrennten Erfassung für eine stoffliche Verwertung getroffen.</t>
  </si>
  <si>
    <t>Im Rahmen der BA-Vorlage werden Maßnahmen zur Abfallvermeidung bzw. Wiederverwendung, jedoch keine Maßnahmen zur sortenrein getrennten Erfassung für eine stoffliche Verwertung getroffen.</t>
  </si>
  <si>
    <t>Im Rahmen der BA-Vorlage werden Maßnahmen zur sortenrein getrennten Erfassung für eine stoffliche Verwertung, jedoch keine Maßnahmen zur Abfallvermeidung bzw. Wiederverwendung getroffen.</t>
  </si>
  <si>
    <t>Im Rahmen der BA-Vorlage werden keine Maßnahmen zur Abfallvermeidung bzw. Wiederverwendung sowie zur sortenrein getrennten Erfassung für eine stoffliche Verwertung getroffen.</t>
  </si>
  <si>
    <t>Die BA-Vorlage hat im Handlungsfeld Öffentliche Beschaffung voraussichtlich keine Auswirkungen auf den Klimaschutz.</t>
  </si>
  <si>
    <t>Es kann keine Aussage getroffen werden, ob es in Folge der BA-Vorlage zu einer Veränderung in der öffentlichen Beschaffung kommen wird.</t>
  </si>
  <si>
    <t xml:space="preserve">Bei den mit der BA-Vorlage verbundenen Beschaffungsvorgängen werden die Anforderungen der VwVBU übererfüllt. </t>
  </si>
  <si>
    <t xml:space="preserve">Bei den mit der BA-Vorlage verbundenen Beschaffungsvorgängen werden die Anforderungen der VwVBU erfüllt. </t>
  </si>
  <si>
    <t xml:space="preserve">Bei den mit der BA-Vorlage verbundenen Beschaffungsvorgängen werden die Anforderungen der VwVBU nicht erfüllt. </t>
  </si>
  <si>
    <t xml:space="preserve">Einige BA-Vorlagen haben Auswirkungen auf mehrere Handlungsfelder. Daher werden Ihnen zu jedem Handlungsfeld Fragen gestellt. Es handelt sich dabei pro Handlungsfeld um mindestens eine und maximal fünf Fragen. In der ersten Frage geben Sie jeweils an, ob Ihre BA-Vorlage das jeweilige Handlungsfeld berührt. Sollten Sie diese Frage mit „Nein“ beantworten, können Sie zum nächsten Handlungsfeld übergehen. Sollten Sie die erste Frage hingegen mit „Ja“ beantworten, beantworten Sie bitte Schritt für Schritt auch die folgenden Fragen für das Handlungsfeld. Einige der Folgefragen müssen nur unter bestimmten Bedingungen beantwortet werden. Der Klimacheck leitet Sie automatisch zur jeweils nächsten Frage, die Sie beantworten müssen, weiter. Fragen, die Sie nicht beantworten müssen, werden automatisch für Sie ausgeblendet. Bitte beachten Sie, dass Ihnen dadurch zwischen einzelnen Fragen einige leere Zeilen angezeigt werden können. Um sicherzustellen, dass Sie aufgrund dessen keine Fragen übersehen haben, scrollen Sie daher bitte stets bis zum Ende eines Tabellenblattes.
Die Fragen beantworten Sie, indem Sie in den zutreffenden Antwortfeldern (blaue Kästchen) ein "x" eingeben. Unter den einzelnen Fragen finden Sie zudem ein Feld für Ihre Notizen. Dies ist eine optionale Hilfestellung, die darin eingetragenen Informationen gehen nicht in die Bewertung ein.
Nach dem Beantworten aller Fragen, die für Ihre BA-Vorlage relevant sind, werden die daraus abgeleiteten Ergebnisse automatisch ermittelt und im Tabellenblatt 05 Gesamteinordnung &amp; Ergebnis dargestellt. In diesem Tabellenblatt wird eine qualitative Gesamteinordnung der zu erwartenden Auswirkungen auf den Klimaschutz infolge Ihrer BA-Vorlage dargestellt. Zusätzlich werden die Einzelergebnisse der geprüften Handlungsfelder aufgeführt.
</t>
  </si>
  <si>
    <r>
      <t xml:space="preserve">Infolge der BA-Vorlage werden Neubauten mit einer beheizten Fläche von </t>
    </r>
    <r>
      <rPr>
        <b/>
        <sz val="10"/>
        <color rgb="FF000000"/>
        <rFont val="Verdana"/>
        <family val="2"/>
        <scheme val="minor"/>
      </rPr>
      <t>mehr als</t>
    </r>
    <r>
      <rPr>
        <sz val="10"/>
        <color rgb="FF000000"/>
        <rFont val="Verdana"/>
        <family val="2"/>
        <scheme val="minor"/>
      </rPr>
      <t xml:space="preserve"> 7.000 m² bzw. 15 Gebäude </t>
    </r>
    <r>
      <rPr>
        <b/>
        <sz val="10"/>
        <color rgb="FF000000"/>
        <rFont val="Verdana"/>
        <family val="2"/>
        <scheme val="minor"/>
      </rPr>
      <t>weniger gebaut</t>
    </r>
    <r>
      <rPr>
        <sz val="10"/>
        <color rgb="FF000000"/>
        <rFont val="Verdana"/>
        <family val="2"/>
        <scheme val="minor"/>
      </rPr>
      <t xml:space="preserve"> als bis dato vorgesehen.</t>
    </r>
  </si>
  <si>
    <r>
      <t xml:space="preserve">Infolge der BA-Vorlage werden Neubauten mit einer beheizten Fläche von </t>
    </r>
    <r>
      <rPr>
        <b/>
        <sz val="10"/>
        <color rgb="FF000000"/>
        <rFont val="Verdana"/>
        <family val="2"/>
        <scheme val="minor"/>
      </rPr>
      <t>bis zu</t>
    </r>
    <r>
      <rPr>
        <sz val="10"/>
        <color rgb="FF000000"/>
        <rFont val="Verdana"/>
        <family val="2"/>
        <scheme val="minor"/>
      </rPr>
      <t xml:space="preserve"> 7.000 m² bzw. 15 Gebäude </t>
    </r>
    <r>
      <rPr>
        <b/>
        <sz val="10"/>
        <color rgb="FF000000"/>
        <rFont val="Verdana"/>
        <family val="2"/>
        <scheme val="minor"/>
      </rPr>
      <t>weniger gebaut</t>
    </r>
    <r>
      <rPr>
        <sz val="10"/>
        <color rgb="FF000000"/>
        <rFont val="Verdana"/>
        <family val="2"/>
        <scheme val="minor"/>
      </rPr>
      <t xml:space="preserve"> als bis dato vorgesehen.</t>
    </r>
  </si>
  <si>
    <r>
      <t xml:space="preserve">Infolge der BA-Vorlage werden Neubauten mit einer beheizten Fläche von </t>
    </r>
    <r>
      <rPr>
        <b/>
        <sz val="10"/>
        <color rgb="FF000000"/>
        <rFont val="Verdana"/>
        <family val="2"/>
        <scheme val="minor"/>
      </rPr>
      <t>bis zu</t>
    </r>
    <r>
      <rPr>
        <sz val="10"/>
        <color rgb="FF000000"/>
        <rFont val="Verdana"/>
        <family val="2"/>
        <scheme val="minor"/>
      </rPr>
      <t xml:space="preserve"> 7.000 m² bzw. 15 Gebäude </t>
    </r>
    <r>
      <rPr>
        <b/>
        <sz val="10"/>
        <color rgb="FF000000"/>
        <rFont val="Verdana"/>
        <family val="2"/>
        <scheme val="minor"/>
      </rPr>
      <t>mehr gebaut</t>
    </r>
    <r>
      <rPr>
        <sz val="10"/>
        <color rgb="FF000000"/>
        <rFont val="Verdana"/>
        <family val="2"/>
        <scheme val="minor"/>
      </rPr>
      <t xml:space="preserve"> als bis dato vorgesehen.</t>
    </r>
  </si>
  <si>
    <r>
      <t xml:space="preserve">Infolge der BA-Vorlage werden Neubauten mit einer beheizten Fläche von </t>
    </r>
    <r>
      <rPr>
        <b/>
        <sz val="10"/>
        <color rgb="FF000000"/>
        <rFont val="Verdana"/>
        <family val="2"/>
        <scheme val="minor"/>
      </rPr>
      <t>mehr als</t>
    </r>
    <r>
      <rPr>
        <sz val="10"/>
        <color rgb="FF000000"/>
        <rFont val="Verdana"/>
        <family val="2"/>
        <scheme val="minor"/>
      </rPr>
      <t xml:space="preserve"> 7.000 m² bzw. 15 Gebäude  </t>
    </r>
    <r>
      <rPr>
        <b/>
        <sz val="10"/>
        <color rgb="FF000000"/>
        <rFont val="Verdana"/>
        <family val="2"/>
        <scheme val="minor"/>
      </rPr>
      <t>mehr gebaut</t>
    </r>
    <r>
      <rPr>
        <sz val="10"/>
        <color rgb="FF000000"/>
        <rFont val="Verdana"/>
        <family val="2"/>
        <scheme val="minor"/>
      </rPr>
      <t xml:space="preserve"> als bis dato vorgesehen.</t>
    </r>
  </si>
  <si>
    <r>
      <t xml:space="preserve">Infolge der BA-Vorlage wird voraussichtlich </t>
    </r>
    <r>
      <rPr>
        <b/>
        <sz val="10"/>
        <color theme="1"/>
        <rFont val="Verdana"/>
        <family val="2"/>
        <scheme val="minor"/>
      </rPr>
      <t>für über</t>
    </r>
    <r>
      <rPr>
        <sz val="10"/>
        <color theme="1"/>
        <rFont val="Verdana"/>
        <family val="2"/>
        <scheme val="minor"/>
      </rPr>
      <t xml:space="preserve">
•    170 Neubauwohnungen oder 28  
      Wohn- bzw. Nichtwohngebäude der 
      </t>
    </r>
    <r>
      <rPr>
        <b/>
        <sz val="10"/>
        <color theme="1"/>
        <rFont val="Verdana"/>
        <family val="2"/>
        <scheme val="minor"/>
      </rPr>
      <t>Passivhausstandard</t>
    </r>
    <r>
      <rPr>
        <sz val="10"/>
        <color theme="1"/>
        <rFont val="Verdana"/>
        <family val="2"/>
        <scheme val="minor"/>
      </rPr>
      <t xml:space="preserve"> </t>
    </r>
    <r>
      <rPr>
        <i/>
        <sz val="10"/>
        <color theme="1"/>
        <rFont val="Verdana"/>
        <family val="2"/>
        <scheme val="minor"/>
      </rPr>
      <t>oder</t>
    </r>
    <r>
      <rPr>
        <sz val="10"/>
        <color theme="1"/>
        <rFont val="Verdana"/>
        <family val="2"/>
        <scheme val="minor"/>
      </rPr>
      <t xml:space="preserve">
•    240 Neubauwohnungen oder 40 
      Wohn- bzw. Nichtwohngebäude der </t>
    </r>
    <r>
      <rPr>
        <b/>
        <sz val="10"/>
        <color theme="1"/>
        <rFont val="Verdana"/>
        <family val="2"/>
        <scheme val="minor"/>
      </rPr>
      <t>KfW-
    Standard-40</t>
    </r>
    <r>
      <rPr>
        <sz val="10"/>
        <color theme="1"/>
        <rFont val="Verdana"/>
        <family val="2"/>
        <scheme val="minor"/>
      </rPr>
      <t xml:space="preserve"> </t>
    </r>
    <r>
      <rPr>
        <i/>
        <sz val="10"/>
        <color theme="1"/>
        <rFont val="Verdana"/>
        <family val="2"/>
        <scheme val="minor"/>
      </rPr>
      <t>oder</t>
    </r>
    <r>
      <rPr>
        <sz val="10"/>
        <color theme="1"/>
        <rFont val="Verdana"/>
        <family val="2"/>
        <scheme val="minor"/>
      </rPr>
      <t xml:space="preserve">
•    410 Neubauwohnungen oder 70 
      Wohn- bzw. Nichtwohngebäude der </t>
    </r>
    <r>
      <rPr>
        <b/>
        <sz val="10"/>
        <color theme="1"/>
        <rFont val="Verdana"/>
        <family val="2"/>
        <scheme val="minor"/>
      </rPr>
      <t>KfW-
      Standard-55</t>
    </r>
    <r>
      <rPr>
        <sz val="10"/>
        <color theme="1"/>
        <rFont val="Verdana"/>
        <family val="2"/>
        <scheme val="minor"/>
      </rPr>
      <t xml:space="preserve">
erreicht.</t>
    </r>
  </si>
  <si>
    <r>
      <t xml:space="preserve">Infolge der BA-Vorlage wird voraussichtlich </t>
    </r>
    <r>
      <rPr>
        <b/>
        <sz val="10"/>
        <color rgb="FF000000"/>
        <rFont val="Verdana"/>
        <family val="2"/>
        <scheme val="minor"/>
      </rPr>
      <t>für weniger als</t>
    </r>
    <r>
      <rPr>
        <sz val="10"/>
        <color rgb="FF000000"/>
        <rFont val="Verdana"/>
        <family val="2"/>
        <scheme val="minor"/>
      </rPr>
      <t xml:space="preserve">
•    170 Neubauwohnungen oder 28  
      Wohn- bzw. Nichtwohngebäude der 
      </t>
    </r>
    <r>
      <rPr>
        <b/>
        <sz val="10"/>
        <color rgb="FF000000"/>
        <rFont val="Verdana"/>
        <family val="2"/>
        <scheme val="minor"/>
      </rPr>
      <t>Passivhausstandard</t>
    </r>
    <r>
      <rPr>
        <sz val="10"/>
        <color rgb="FF000000"/>
        <rFont val="Verdana"/>
        <family val="2"/>
        <scheme val="minor"/>
      </rPr>
      <t xml:space="preserve"> oder
•    240 Neubauwohnungen oder 40 
      Wohn- bzw. Nichtwohngebäude der</t>
    </r>
    <r>
      <rPr>
        <b/>
        <sz val="10"/>
        <color rgb="FF000000"/>
        <rFont val="Verdana"/>
        <family val="2"/>
        <scheme val="minor"/>
      </rPr>
      <t xml:space="preserve"> KfW-
      Standard-40</t>
    </r>
    <r>
      <rPr>
        <sz val="10"/>
        <color rgb="FF000000"/>
        <rFont val="Verdana"/>
        <family val="2"/>
        <scheme val="minor"/>
      </rPr>
      <t xml:space="preserve"> oder
•    410 Neubauwohnungen oder 70 
      Wohn- bzw. Nichtwohngebäude der </t>
    </r>
    <r>
      <rPr>
        <b/>
        <sz val="10"/>
        <color rgb="FF000000"/>
        <rFont val="Verdana"/>
        <family val="2"/>
        <scheme val="minor"/>
      </rPr>
      <t>KfW-
      Standard-55</t>
    </r>
    <r>
      <rPr>
        <sz val="10"/>
        <color rgb="FF000000"/>
        <rFont val="Verdana"/>
        <family val="2"/>
        <scheme val="minor"/>
      </rPr>
      <t xml:space="preserve">
erreicht.</t>
    </r>
  </si>
  <si>
    <r>
      <t xml:space="preserve">Die beheizte Fläche bzw. Anzahl energetisch sanierter Gebäude nimmt infolge der BA-Vorlage um </t>
    </r>
    <r>
      <rPr>
        <b/>
        <sz val="10"/>
        <color rgb="FF000000"/>
        <rFont val="Verdana"/>
        <family val="2"/>
        <scheme val="minor"/>
      </rPr>
      <t>mehr als</t>
    </r>
    <r>
      <rPr>
        <sz val="10"/>
        <color rgb="FF000000"/>
        <rFont val="Verdana"/>
        <family val="2"/>
        <scheme val="minor"/>
      </rPr>
      <t xml:space="preserve"> 5.000 m² in Wohngebäuden bzw. 12 Wohngebäude oder 4.000 m² in Nichtwohngebäuden bzw. 8 Nichtwohngebäude </t>
    </r>
    <r>
      <rPr>
        <b/>
        <sz val="10"/>
        <color rgb="FF000000"/>
        <rFont val="Verdana"/>
        <family val="2"/>
        <scheme val="minor"/>
      </rPr>
      <t>zu</t>
    </r>
    <r>
      <rPr>
        <sz val="10"/>
        <color rgb="FF000000"/>
        <rFont val="Verdana"/>
        <family val="2"/>
        <scheme val="minor"/>
      </rPr>
      <t>.</t>
    </r>
  </si>
  <si>
    <r>
      <t xml:space="preserve">Die beheizte Fläche bzw. Anzahl energetisch sanierter Gebäude nimmt infolge der BA-Vorlage um </t>
    </r>
    <r>
      <rPr>
        <b/>
        <sz val="10"/>
        <color rgb="FF000000"/>
        <rFont val="Verdana"/>
        <family val="2"/>
        <scheme val="minor"/>
      </rPr>
      <t xml:space="preserve">bis zu </t>
    </r>
    <r>
      <rPr>
        <sz val="10"/>
        <color rgb="FF000000"/>
        <rFont val="Verdana"/>
        <family val="2"/>
        <scheme val="minor"/>
      </rPr>
      <t xml:space="preserve">
5.000 m² in Wohngebäuden bzw. 12 Wohngebäude oder 4.000 m² in Nichtwohngebäuden bzw. 8 Nichtwohngebäude </t>
    </r>
    <r>
      <rPr>
        <b/>
        <sz val="10"/>
        <color rgb="FF000000"/>
        <rFont val="Verdana"/>
        <family val="2"/>
        <scheme val="minor"/>
      </rPr>
      <t>zu</t>
    </r>
    <r>
      <rPr>
        <sz val="10"/>
        <color rgb="FF000000"/>
        <rFont val="Verdana"/>
        <family val="2"/>
        <scheme val="minor"/>
      </rPr>
      <t>.</t>
    </r>
  </si>
  <si>
    <r>
      <t xml:space="preserve">Die beheizte Fläche bzw. Anzahl energetisch sanierter Gebäude nimmt infolge der BA-Vorlage um </t>
    </r>
    <r>
      <rPr>
        <b/>
        <sz val="10"/>
        <color rgb="FF000000"/>
        <rFont val="Verdana"/>
        <family val="2"/>
        <scheme val="minor"/>
      </rPr>
      <t>bis zu</t>
    </r>
    <r>
      <rPr>
        <sz val="10"/>
        <color rgb="FF000000"/>
        <rFont val="Verdana"/>
        <family val="2"/>
        <scheme val="minor"/>
      </rPr>
      <t xml:space="preserve"> 
5.000 m² in Wohngebäuden bzw. 12 Wohngebäude oder 4.000 m² in Nichtwohngebäuden bzw. 8 Nichtwohngebäude </t>
    </r>
    <r>
      <rPr>
        <b/>
        <sz val="10"/>
        <color rgb="FF000000"/>
        <rFont val="Verdana"/>
        <family val="2"/>
        <scheme val="minor"/>
      </rPr>
      <t>ab</t>
    </r>
    <r>
      <rPr>
        <sz val="10"/>
        <color rgb="FF000000"/>
        <rFont val="Verdana"/>
        <family val="2"/>
        <scheme val="minor"/>
      </rPr>
      <t>.</t>
    </r>
  </si>
  <si>
    <r>
      <t xml:space="preserve">Der jährliche Endenergieverbrauch der betrieblichen und/oder städtischen Anlagen nimmt infolge der BA-Vorlage um </t>
    </r>
    <r>
      <rPr>
        <b/>
        <sz val="10"/>
        <color rgb="FF000000"/>
        <rFont val="Verdana"/>
        <family val="2"/>
        <scheme val="minor"/>
      </rPr>
      <t>mehr als 200 MWh jährlich ab</t>
    </r>
    <r>
      <rPr>
        <sz val="10"/>
        <color rgb="FF000000"/>
        <rFont val="Verdana"/>
        <family val="2"/>
        <scheme val="minor"/>
      </rPr>
      <t>.</t>
    </r>
  </si>
  <si>
    <r>
      <t xml:space="preserve">Der jährliche Endenergieverbrauch der betrieblichen und/oder städtischen Anlagen nimmt infolge der BA-Vorlage um </t>
    </r>
    <r>
      <rPr>
        <b/>
        <sz val="10"/>
        <color rgb="FF000000"/>
        <rFont val="Verdana"/>
        <family val="2"/>
        <scheme val="minor"/>
      </rPr>
      <t>bis zu 200 MWh jährlich ab</t>
    </r>
    <r>
      <rPr>
        <sz val="10"/>
        <color rgb="FF000000"/>
        <rFont val="Verdana"/>
        <family val="2"/>
        <scheme val="minor"/>
      </rPr>
      <t>.</t>
    </r>
  </si>
  <si>
    <r>
      <t xml:space="preserve">Der jährliche Endenergieverbrauch der betrieblichen und/oder städtischen Anlagen nimmt infolge der BA-Vorlage um </t>
    </r>
    <r>
      <rPr>
        <b/>
        <sz val="10"/>
        <color rgb="FF000000"/>
        <rFont val="Verdana"/>
        <family val="2"/>
        <scheme val="minor"/>
      </rPr>
      <t>bis zu 200 MWh jährlich zu</t>
    </r>
    <r>
      <rPr>
        <sz val="10"/>
        <color rgb="FF000000"/>
        <rFont val="Verdana"/>
        <family val="2"/>
        <scheme val="minor"/>
      </rPr>
      <t>.</t>
    </r>
  </si>
  <si>
    <r>
      <t xml:space="preserve">Der jährliche Endenergieverbrauch der betrieblichen und/oder städtischen Anlagen nimmt infolge der BA-Vorlage um </t>
    </r>
    <r>
      <rPr>
        <b/>
        <sz val="10"/>
        <color rgb="FF000000"/>
        <rFont val="Verdana"/>
        <family val="2"/>
        <scheme val="minor"/>
      </rPr>
      <t>mehr als 200 MWh jährlich zu</t>
    </r>
    <r>
      <rPr>
        <sz val="10"/>
        <color rgb="FF000000"/>
        <rFont val="Verdana"/>
        <family val="2"/>
        <scheme val="minor"/>
      </rPr>
      <t>.</t>
    </r>
  </si>
  <si>
    <t>Emissionen von CO2-Äquivalenten nehmen um mehr als 100 Tonnen jährlich ab.</t>
  </si>
  <si>
    <t>Emissionen von CO2-Äquivalenten nehmen um bis zu 100 Tonnen jährlich ab.</t>
  </si>
  <si>
    <t>Emissionen von CO2-Äquivalenten nehmen um bis zu 100 Tonnen jährlich zu.</t>
  </si>
  <si>
    <t>Emissionen von CO2-Äquivalenten nehmen um mehr als 100 Tonnen jährlich zu.</t>
  </si>
  <si>
    <r>
      <t xml:space="preserve">Das Personenverkehrsaufkommen im Bezirk nimmt infolge der BA-Vorlage voraussichtlich 
•   über </t>
    </r>
    <r>
      <rPr>
        <b/>
        <sz val="10"/>
        <color rgb="FF000000"/>
        <rFont val="Verdana"/>
        <family val="2"/>
        <scheme val="minor"/>
      </rPr>
      <t>alle Verkehrsträger</t>
    </r>
    <r>
      <rPr>
        <sz val="10"/>
        <color rgb="FF000000"/>
        <rFont val="Verdana"/>
        <family val="2"/>
        <scheme val="minor"/>
      </rPr>
      <t xml:space="preserve"> hinweg um 
     </t>
    </r>
    <r>
      <rPr>
        <b/>
        <sz val="10"/>
        <color rgb="FF000000"/>
        <rFont val="Verdana"/>
        <family val="2"/>
        <scheme val="minor"/>
      </rPr>
      <t>mehr als</t>
    </r>
    <r>
      <rPr>
        <sz val="10"/>
        <color rgb="FF000000"/>
        <rFont val="Verdana"/>
        <family val="2"/>
        <scheme val="minor"/>
      </rPr>
      <t xml:space="preserve"> 580 täglich zurückgelegte 
     Wege </t>
    </r>
    <r>
      <rPr>
        <i/>
        <sz val="10"/>
        <color rgb="FF000000"/>
        <rFont val="Verdana"/>
        <family val="2"/>
        <scheme val="minor"/>
      </rPr>
      <t>oder</t>
    </r>
    <r>
      <rPr>
        <sz val="10"/>
        <color rgb="FF000000"/>
        <rFont val="Verdana"/>
        <family val="2"/>
        <scheme val="minor"/>
      </rPr>
      <t xml:space="preserve">
•   im </t>
    </r>
    <r>
      <rPr>
        <b/>
        <sz val="10"/>
        <color rgb="FF000000"/>
        <rFont val="Verdana"/>
        <family val="2"/>
        <scheme val="minor"/>
      </rPr>
      <t>motorisierten Individualverkehr</t>
    </r>
    <r>
      <rPr>
        <sz val="10"/>
        <color rgb="FF000000"/>
        <rFont val="Verdana"/>
        <family val="2"/>
        <scheme val="minor"/>
      </rPr>
      <t xml:space="preserve"> 
    um </t>
    </r>
    <r>
      <rPr>
        <b/>
        <sz val="10"/>
        <color rgb="FF000000"/>
        <rFont val="Verdana"/>
        <family val="2"/>
        <scheme val="minor"/>
      </rPr>
      <t>mehr als</t>
    </r>
    <r>
      <rPr>
        <sz val="10"/>
        <color rgb="FF000000"/>
        <rFont val="Verdana"/>
        <family val="2"/>
        <scheme val="minor"/>
      </rPr>
      <t xml:space="preserve"> 180 täglich 
    zurückgelegte Wege </t>
    </r>
    <r>
      <rPr>
        <i/>
        <sz val="10"/>
        <color rgb="FF000000"/>
        <rFont val="Verdana"/>
        <family val="2"/>
        <scheme val="minor"/>
      </rPr>
      <t>oder</t>
    </r>
    <r>
      <rPr>
        <sz val="10"/>
        <color rgb="FF000000"/>
        <rFont val="Verdana"/>
        <family val="2"/>
        <scheme val="minor"/>
      </rPr>
      <t xml:space="preserve">
•   im </t>
    </r>
    <r>
      <rPr>
        <b/>
        <sz val="10"/>
        <color rgb="FF000000"/>
        <rFont val="Verdana"/>
        <family val="2"/>
        <scheme val="minor"/>
      </rPr>
      <t>öffentlichen Verkehr</t>
    </r>
    <r>
      <rPr>
        <sz val="10"/>
        <color rgb="FF000000"/>
        <rFont val="Verdana"/>
        <family val="2"/>
        <scheme val="minor"/>
      </rPr>
      <t xml:space="preserve"> um </t>
    </r>
    <r>
      <rPr>
        <b/>
        <sz val="10"/>
        <color rgb="FF000000"/>
        <rFont val="Verdana"/>
        <family val="2"/>
        <scheme val="minor"/>
      </rPr>
      <t>mehr 
    als</t>
    </r>
    <r>
      <rPr>
        <sz val="10"/>
        <color rgb="FF000000"/>
        <rFont val="Verdana"/>
        <family val="2"/>
        <scheme val="minor"/>
      </rPr>
      <t xml:space="preserve"> 670 täglich zurückgelegte Wege 
</t>
    </r>
    <r>
      <rPr>
        <b/>
        <sz val="10"/>
        <color rgb="FF000000"/>
        <rFont val="Verdana"/>
        <family val="2"/>
        <scheme val="minor"/>
      </rPr>
      <t>ab</t>
    </r>
    <r>
      <rPr>
        <sz val="10"/>
        <color rgb="FF000000"/>
        <rFont val="Verdana"/>
        <family val="2"/>
        <scheme val="minor"/>
      </rPr>
      <t>.</t>
    </r>
  </si>
  <si>
    <r>
      <t xml:space="preserve">Das Personenverkehrsaufkommen im Bezirk nimmt infolge der BA-Vorlage voraussichtlich 
•   über </t>
    </r>
    <r>
      <rPr>
        <b/>
        <sz val="10"/>
        <color rgb="FF000000"/>
        <rFont val="Verdana"/>
        <family val="2"/>
        <scheme val="minor"/>
      </rPr>
      <t>alle Verkehrsträger</t>
    </r>
    <r>
      <rPr>
        <sz val="10"/>
        <color rgb="FF000000"/>
        <rFont val="Verdana"/>
        <family val="2"/>
        <scheme val="minor"/>
      </rPr>
      <t xml:space="preserve"> hinweg um 
     </t>
    </r>
    <r>
      <rPr>
        <b/>
        <sz val="10"/>
        <color rgb="FF000000"/>
        <rFont val="Verdana"/>
        <family val="2"/>
        <scheme val="minor"/>
      </rPr>
      <t>bis zu</t>
    </r>
    <r>
      <rPr>
        <sz val="10"/>
        <color rgb="FF000000"/>
        <rFont val="Verdana"/>
        <family val="2"/>
        <scheme val="minor"/>
      </rPr>
      <t xml:space="preserve"> 580 täglich zurückgelegte 
     Wege </t>
    </r>
    <r>
      <rPr>
        <i/>
        <sz val="10"/>
        <color rgb="FF000000"/>
        <rFont val="Verdana"/>
        <family val="2"/>
        <scheme val="minor"/>
      </rPr>
      <t>oder</t>
    </r>
    <r>
      <rPr>
        <sz val="10"/>
        <color rgb="FF000000"/>
        <rFont val="Verdana"/>
        <family val="2"/>
        <scheme val="minor"/>
      </rPr>
      <t xml:space="preserve">
•   im </t>
    </r>
    <r>
      <rPr>
        <b/>
        <sz val="10"/>
        <color rgb="FF000000"/>
        <rFont val="Verdana"/>
        <family val="2"/>
        <scheme val="minor"/>
      </rPr>
      <t xml:space="preserve">motorisierten Individualverkehr 
    </t>
    </r>
    <r>
      <rPr>
        <sz val="10"/>
        <color rgb="FF000000"/>
        <rFont val="Verdana"/>
        <family val="2"/>
        <scheme val="minor"/>
      </rPr>
      <t>um</t>
    </r>
    <r>
      <rPr>
        <b/>
        <sz val="10"/>
        <color rgb="FF000000"/>
        <rFont val="Verdana"/>
        <family val="2"/>
        <scheme val="minor"/>
      </rPr>
      <t xml:space="preserve"> bis</t>
    </r>
    <r>
      <rPr>
        <sz val="10"/>
        <color rgb="FF000000"/>
        <rFont val="Verdana"/>
        <family val="2"/>
        <scheme val="minor"/>
      </rPr>
      <t xml:space="preserve"> </t>
    </r>
    <r>
      <rPr>
        <b/>
        <sz val="10"/>
        <color rgb="FF000000"/>
        <rFont val="Verdana"/>
        <family val="2"/>
        <scheme val="minor"/>
      </rPr>
      <t>zu</t>
    </r>
    <r>
      <rPr>
        <sz val="10"/>
        <color rgb="FF000000"/>
        <rFont val="Verdana"/>
        <family val="2"/>
        <scheme val="minor"/>
      </rPr>
      <t xml:space="preserve"> 180 täglich zurückgelegte 
    Wege </t>
    </r>
    <r>
      <rPr>
        <i/>
        <sz val="10"/>
        <color rgb="FF000000"/>
        <rFont val="Verdana"/>
        <family val="2"/>
        <scheme val="minor"/>
      </rPr>
      <t>oder</t>
    </r>
    <r>
      <rPr>
        <sz val="10"/>
        <color rgb="FF000000"/>
        <rFont val="Verdana"/>
        <family val="2"/>
        <scheme val="minor"/>
      </rPr>
      <t xml:space="preserve">
•   im </t>
    </r>
    <r>
      <rPr>
        <b/>
        <sz val="10"/>
        <color rgb="FF000000"/>
        <rFont val="Verdana"/>
        <family val="2"/>
        <scheme val="minor"/>
      </rPr>
      <t xml:space="preserve">öffentlichen Verkehr </t>
    </r>
    <r>
      <rPr>
        <sz val="10"/>
        <color rgb="FF000000"/>
        <rFont val="Verdana"/>
        <family val="2"/>
        <scheme val="minor"/>
      </rPr>
      <t>um</t>
    </r>
    <r>
      <rPr>
        <b/>
        <sz val="10"/>
        <color rgb="FF000000"/>
        <rFont val="Verdana"/>
        <family val="2"/>
        <scheme val="minor"/>
      </rPr>
      <t xml:space="preserve"> bis zu</t>
    </r>
    <r>
      <rPr>
        <sz val="10"/>
        <color rgb="FF000000"/>
        <rFont val="Verdana"/>
        <family val="2"/>
        <scheme val="minor"/>
      </rPr>
      <t xml:space="preserve"> 
    670 täglich zurückgelegte Wege 
</t>
    </r>
    <r>
      <rPr>
        <b/>
        <sz val="10"/>
        <color rgb="FF000000"/>
        <rFont val="Verdana"/>
        <family val="2"/>
        <scheme val="minor"/>
      </rPr>
      <t>ab</t>
    </r>
    <r>
      <rPr>
        <sz val="10"/>
        <color rgb="FF000000"/>
        <rFont val="Verdana"/>
        <family val="2"/>
        <scheme val="minor"/>
      </rPr>
      <t>.</t>
    </r>
  </si>
  <si>
    <r>
      <t xml:space="preserve">Das Personenverkehrsaufkommen im Bezirk nimmt infolge der BA-Vorlage voraussichtlich 
•   über </t>
    </r>
    <r>
      <rPr>
        <b/>
        <sz val="10"/>
        <color rgb="FF000000"/>
        <rFont val="Verdana"/>
        <family val="2"/>
        <scheme val="minor"/>
      </rPr>
      <t>alle Verkehrsträger</t>
    </r>
    <r>
      <rPr>
        <sz val="10"/>
        <color rgb="FF000000"/>
        <rFont val="Verdana"/>
        <family val="2"/>
        <scheme val="minor"/>
      </rPr>
      <t xml:space="preserve"> hinweg um</t>
    </r>
    <r>
      <rPr>
        <b/>
        <sz val="10"/>
        <color rgb="FF000000"/>
        <rFont val="Verdana"/>
        <family val="2"/>
        <scheme val="minor"/>
      </rPr>
      <t xml:space="preserve"> 
    bis</t>
    </r>
    <r>
      <rPr>
        <sz val="10"/>
        <color rgb="FF000000"/>
        <rFont val="Verdana"/>
        <family val="2"/>
        <scheme val="minor"/>
      </rPr>
      <t xml:space="preserve"> </t>
    </r>
    <r>
      <rPr>
        <b/>
        <sz val="10"/>
        <color rgb="FF000000"/>
        <rFont val="Verdana"/>
        <family val="2"/>
        <scheme val="minor"/>
      </rPr>
      <t>zu</t>
    </r>
    <r>
      <rPr>
        <sz val="10"/>
        <color rgb="FF000000"/>
        <rFont val="Verdana"/>
        <family val="2"/>
        <scheme val="minor"/>
      </rPr>
      <t xml:space="preserve"> 580 täglich zurückgelegte 
    Wege </t>
    </r>
    <r>
      <rPr>
        <i/>
        <sz val="10"/>
        <color rgb="FF000000"/>
        <rFont val="Verdana"/>
        <family val="2"/>
        <scheme val="minor"/>
      </rPr>
      <t xml:space="preserve">oder
</t>
    </r>
    <r>
      <rPr>
        <sz val="10"/>
        <color rgb="FF000000"/>
        <rFont val="Verdana"/>
        <family val="2"/>
        <scheme val="minor"/>
      </rPr>
      <t xml:space="preserve">•   im </t>
    </r>
    <r>
      <rPr>
        <b/>
        <sz val="10"/>
        <color rgb="FF000000"/>
        <rFont val="Verdana"/>
        <family val="2"/>
        <scheme val="minor"/>
      </rPr>
      <t>motorisierten Individualverkehr</t>
    </r>
    <r>
      <rPr>
        <sz val="10"/>
        <color rgb="FF000000"/>
        <rFont val="Verdana"/>
        <family val="2"/>
        <scheme val="minor"/>
      </rPr>
      <t xml:space="preserve"> 
    um </t>
    </r>
    <r>
      <rPr>
        <b/>
        <sz val="10"/>
        <color rgb="FF000000"/>
        <rFont val="Verdana"/>
        <family val="2"/>
        <scheme val="minor"/>
      </rPr>
      <t>bis zu</t>
    </r>
    <r>
      <rPr>
        <sz val="10"/>
        <color rgb="FF000000"/>
        <rFont val="Verdana"/>
        <family val="2"/>
        <scheme val="minor"/>
      </rPr>
      <t xml:space="preserve"> 180 täglich zurückgelegte 
    Wege </t>
    </r>
    <r>
      <rPr>
        <i/>
        <sz val="10"/>
        <color rgb="FF000000"/>
        <rFont val="Verdana"/>
        <family val="2"/>
        <scheme val="minor"/>
      </rPr>
      <t xml:space="preserve">oder
</t>
    </r>
    <r>
      <rPr>
        <sz val="10"/>
        <color rgb="FF000000"/>
        <rFont val="Verdana"/>
        <family val="2"/>
        <scheme val="minor"/>
      </rPr>
      <t xml:space="preserve">•   im </t>
    </r>
    <r>
      <rPr>
        <b/>
        <sz val="10"/>
        <color rgb="FF000000"/>
        <rFont val="Verdana"/>
        <family val="2"/>
        <scheme val="minor"/>
      </rPr>
      <t>öffentlichen Verkehr</t>
    </r>
    <r>
      <rPr>
        <sz val="10"/>
        <color rgb="FF000000"/>
        <rFont val="Verdana"/>
        <family val="2"/>
        <scheme val="minor"/>
      </rPr>
      <t xml:space="preserve"> um </t>
    </r>
    <r>
      <rPr>
        <b/>
        <sz val="10"/>
        <color rgb="FF000000"/>
        <rFont val="Verdana"/>
        <family val="2"/>
        <scheme val="minor"/>
      </rPr>
      <t>bis zu</t>
    </r>
    <r>
      <rPr>
        <sz val="10"/>
        <color rgb="FF000000"/>
        <rFont val="Verdana"/>
        <family val="2"/>
        <scheme val="minor"/>
      </rPr>
      <t xml:space="preserve"> 
    670 täglich zurückgelegte Wege 
</t>
    </r>
    <r>
      <rPr>
        <b/>
        <sz val="10"/>
        <color rgb="FF000000"/>
        <rFont val="Verdana"/>
        <family val="2"/>
        <scheme val="minor"/>
      </rPr>
      <t>zu</t>
    </r>
    <r>
      <rPr>
        <sz val="10"/>
        <color rgb="FF000000"/>
        <rFont val="Verdana"/>
        <family val="2"/>
        <scheme val="minor"/>
      </rPr>
      <t xml:space="preserve">. </t>
    </r>
  </si>
  <si>
    <r>
      <t xml:space="preserve">Das Personenverkehrsaufkommen im Bezirk nimmt infolge der BA-Vorlage voraussichtlich 
•   über </t>
    </r>
    <r>
      <rPr>
        <b/>
        <sz val="10"/>
        <color rgb="FF000000"/>
        <rFont val="Verdana"/>
        <family val="2"/>
        <scheme val="minor"/>
      </rPr>
      <t>alle Verkehrsträger</t>
    </r>
    <r>
      <rPr>
        <sz val="10"/>
        <color rgb="FF000000"/>
        <rFont val="Verdana"/>
        <family val="2"/>
        <scheme val="minor"/>
      </rPr>
      <t xml:space="preserve"> hinweg um 
    </t>
    </r>
    <r>
      <rPr>
        <b/>
        <sz val="10"/>
        <color rgb="FF000000"/>
        <rFont val="Verdana"/>
        <family val="2"/>
        <scheme val="minor"/>
      </rPr>
      <t>mehr als</t>
    </r>
    <r>
      <rPr>
        <sz val="10"/>
        <color rgb="FF000000"/>
        <rFont val="Verdana"/>
        <family val="2"/>
        <scheme val="minor"/>
      </rPr>
      <t xml:space="preserve"> 580 täglich zurückgelegte 
    Wege </t>
    </r>
    <r>
      <rPr>
        <i/>
        <sz val="10"/>
        <color rgb="FF000000"/>
        <rFont val="Verdana"/>
        <family val="2"/>
        <scheme val="minor"/>
      </rPr>
      <t>oder</t>
    </r>
    <r>
      <rPr>
        <sz val="10"/>
        <color rgb="FF000000"/>
        <rFont val="Verdana"/>
        <family val="2"/>
        <scheme val="minor"/>
      </rPr>
      <t xml:space="preserve">
•   im </t>
    </r>
    <r>
      <rPr>
        <b/>
        <sz val="10"/>
        <color rgb="FF000000"/>
        <rFont val="Verdana"/>
        <family val="2"/>
        <scheme val="minor"/>
      </rPr>
      <t>motorisierten Individualverkehr</t>
    </r>
    <r>
      <rPr>
        <sz val="10"/>
        <color rgb="FF000000"/>
        <rFont val="Verdana"/>
        <family val="2"/>
        <scheme val="minor"/>
      </rPr>
      <t xml:space="preserve"> 
    um </t>
    </r>
    <r>
      <rPr>
        <b/>
        <sz val="10"/>
        <color rgb="FF000000"/>
        <rFont val="Verdana"/>
        <family val="2"/>
        <scheme val="minor"/>
      </rPr>
      <t>mehr als</t>
    </r>
    <r>
      <rPr>
        <sz val="10"/>
        <color rgb="FF000000"/>
        <rFont val="Verdana"/>
        <family val="2"/>
        <scheme val="minor"/>
      </rPr>
      <t xml:space="preserve"> 180 täglich 
    zurückgelegte Wege </t>
    </r>
    <r>
      <rPr>
        <i/>
        <sz val="10"/>
        <color rgb="FF000000"/>
        <rFont val="Verdana"/>
        <family val="2"/>
        <scheme val="minor"/>
      </rPr>
      <t>oder</t>
    </r>
    <r>
      <rPr>
        <sz val="10"/>
        <color rgb="FF000000"/>
        <rFont val="Verdana"/>
        <family val="2"/>
        <scheme val="minor"/>
      </rPr>
      <t xml:space="preserve">
•   im </t>
    </r>
    <r>
      <rPr>
        <b/>
        <sz val="10"/>
        <color rgb="FF000000"/>
        <rFont val="Verdana"/>
        <family val="2"/>
        <scheme val="minor"/>
      </rPr>
      <t>öffentlichen Verkehr</t>
    </r>
    <r>
      <rPr>
        <sz val="10"/>
        <color rgb="FF000000"/>
        <rFont val="Verdana"/>
        <family val="2"/>
        <scheme val="minor"/>
      </rPr>
      <t xml:space="preserve"> um </t>
    </r>
    <r>
      <rPr>
        <b/>
        <sz val="10"/>
        <color rgb="FF000000"/>
        <rFont val="Verdana"/>
        <family val="2"/>
        <scheme val="minor"/>
      </rPr>
      <t>mehr 
    als</t>
    </r>
    <r>
      <rPr>
        <sz val="10"/>
        <color rgb="FF000000"/>
        <rFont val="Verdana"/>
        <family val="2"/>
        <scheme val="minor"/>
      </rPr>
      <t xml:space="preserve"> 670 täglich zurückgelegte Wege 
</t>
    </r>
    <r>
      <rPr>
        <b/>
        <sz val="10"/>
        <color rgb="FF000000"/>
        <rFont val="Verdana"/>
        <family val="2"/>
        <scheme val="minor"/>
      </rPr>
      <t>zu</t>
    </r>
    <r>
      <rPr>
        <sz val="10"/>
        <color rgb="FF000000"/>
        <rFont val="Verdana"/>
        <family val="2"/>
        <scheme val="minor"/>
      </rPr>
      <t xml:space="preserve">. </t>
    </r>
  </si>
  <si>
    <r>
      <t xml:space="preserve">Das Verkehrsaufkommen des </t>
    </r>
    <r>
      <rPr>
        <b/>
        <sz val="10"/>
        <color theme="1"/>
        <rFont val="Verdana"/>
        <family val="2"/>
        <scheme val="minor"/>
      </rPr>
      <t>motorisierten Individualverkehrs</t>
    </r>
    <r>
      <rPr>
        <sz val="10"/>
        <color theme="1"/>
        <rFont val="Verdana"/>
        <family val="2"/>
        <scheme val="minor"/>
      </rPr>
      <t xml:space="preserve"> nimmt infolge der BA-Vorlage im Bezirk um </t>
    </r>
    <r>
      <rPr>
        <b/>
        <sz val="10"/>
        <color theme="1"/>
        <rFont val="Verdana"/>
        <family val="2"/>
        <scheme val="minor"/>
      </rPr>
      <t>mehr als 300</t>
    </r>
    <r>
      <rPr>
        <sz val="10"/>
        <color theme="1"/>
        <rFont val="Verdana"/>
        <family val="2"/>
        <scheme val="minor"/>
      </rPr>
      <t xml:space="preserve"> täglich zurückgelegte Wege </t>
    </r>
    <r>
      <rPr>
        <b/>
        <sz val="10"/>
        <color theme="1"/>
        <rFont val="Verdana"/>
        <family val="2"/>
        <scheme val="minor"/>
      </rPr>
      <t>ab</t>
    </r>
    <r>
      <rPr>
        <sz val="10"/>
        <color theme="1"/>
        <rFont val="Verdana"/>
        <family val="2"/>
        <scheme val="minor"/>
      </rPr>
      <t xml:space="preserve">.
</t>
    </r>
    <r>
      <rPr>
        <i/>
        <sz val="10"/>
        <color theme="1"/>
        <rFont val="Verdana"/>
        <family val="2"/>
        <scheme val="minor"/>
      </rPr>
      <t>oder</t>
    </r>
    <r>
      <rPr>
        <sz val="10"/>
        <color theme="1"/>
        <rFont val="Verdana"/>
        <family val="2"/>
        <scheme val="minor"/>
      </rPr>
      <t xml:space="preserve">
Das Verkehrsaufkommen des</t>
    </r>
    <r>
      <rPr>
        <b/>
        <sz val="10"/>
        <color theme="1"/>
        <rFont val="Verdana"/>
        <family val="2"/>
        <scheme val="minor"/>
      </rPr>
      <t xml:space="preserve"> öffentlichen Verkehrs</t>
    </r>
    <r>
      <rPr>
        <sz val="10"/>
        <color theme="1"/>
        <rFont val="Verdana"/>
        <family val="2"/>
        <scheme val="minor"/>
      </rPr>
      <t xml:space="preserve"> nimmt infolge der BA-Vorlage im Bezirk um </t>
    </r>
    <r>
      <rPr>
        <b/>
        <sz val="10"/>
        <color theme="1"/>
        <rFont val="Verdana"/>
        <family val="2"/>
        <scheme val="minor"/>
      </rPr>
      <t>mehr als 620</t>
    </r>
    <r>
      <rPr>
        <sz val="10"/>
        <color theme="1"/>
        <rFont val="Verdana"/>
        <family val="2"/>
        <scheme val="minor"/>
      </rPr>
      <t xml:space="preserve"> täglich zurückgelegte Wege </t>
    </r>
    <r>
      <rPr>
        <b/>
        <sz val="10"/>
        <color theme="1"/>
        <rFont val="Verdana"/>
        <family val="2"/>
        <scheme val="minor"/>
      </rPr>
      <t>zu</t>
    </r>
    <r>
      <rPr>
        <sz val="10"/>
        <color theme="1"/>
        <rFont val="Verdana"/>
        <family val="2"/>
        <scheme val="minor"/>
      </rPr>
      <t xml:space="preserve">.
</t>
    </r>
    <r>
      <rPr>
        <i/>
        <sz val="10"/>
        <color theme="1"/>
        <rFont val="Verdana"/>
        <family val="2"/>
        <scheme val="minor"/>
      </rPr>
      <t>oder</t>
    </r>
    <r>
      <rPr>
        <sz val="10"/>
        <color theme="1"/>
        <rFont val="Verdana"/>
        <family val="2"/>
        <scheme val="minor"/>
      </rPr>
      <t xml:space="preserve">
Das Verkehrsaufkommen des </t>
    </r>
    <r>
      <rPr>
        <b/>
        <sz val="10"/>
        <color theme="1"/>
        <rFont val="Verdana"/>
        <family val="2"/>
        <scheme val="minor"/>
      </rPr>
      <t>Fuß- und Radverkehrs</t>
    </r>
    <r>
      <rPr>
        <sz val="10"/>
        <color theme="1"/>
        <rFont val="Verdana"/>
        <family val="2"/>
        <scheme val="minor"/>
      </rPr>
      <t xml:space="preserve"> nimmt infolge der BA-Vorlage im Bezirk um </t>
    </r>
    <r>
      <rPr>
        <b/>
        <sz val="10"/>
        <color theme="1"/>
        <rFont val="Verdana"/>
        <family val="2"/>
        <scheme val="minor"/>
      </rPr>
      <t>mehr als 720</t>
    </r>
    <r>
      <rPr>
        <sz val="10"/>
        <color theme="1"/>
        <rFont val="Verdana"/>
        <family val="2"/>
        <scheme val="minor"/>
      </rPr>
      <t xml:space="preserve"> täglich zurückgelegte Wege </t>
    </r>
    <r>
      <rPr>
        <b/>
        <sz val="10"/>
        <color theme="1"/>
        <rFont val="Verdana"/>
        <family val="2"/>
        <scheme val="minor"/>
      </rPr>
      <t>zu</t>
    </r>
    <r>
      <rPr>
        <sz val="10"/>
        <color theme="1"/>
        <rFont val="Verdana"/>
        <family val="2"/>
        <scheme val="minor"/>
      </rPr>
      <t xml:space="preserve">.
</t>
    </r>
    <r>
      <rPr>
        <i/>
        <sz val="10"/>
        <color theme="1"/>
        <rFont val="Verdana"/>
        <family val="2"/>
        <scheme val="minor"/>
      </rPr>
      <t>oder</t>
    </r>
    <r>
      <rPr>
        <sz val="10"/>
        <color theme="1"/>
        <rFont val="Verdana"/>
        <family val="2"/>
        <scheme val="minor"/>
      </rPr>
      <t xml:space="preserve">
Die Anzahl der</t>
    </r>
    <r>
      <rPr>
        <b/>
        <sz val="10"/>
        <color theme="1"/>
        <rFont val="Verdana"/>
        <family val="2"/>
        <scheme val="minor"/>
      </rPr>
      <t xml:space="preserve"> E-Fahrzeuge</t>
    </r>
    <r>
      <rPr>
        <sz val="10"/>
        <color theme="1"/>
        <rFont val="Verdana"/>
        <family val="2"/>
        <scheme val="minor"/>
      </rPr>
      <t xml:space="preserve"> im Bezirk nimmt in Folge der BA-Vorlage um </t>
    </r>
    <r>
      <rPr>
        <b/>
        <sz val="10"/>
        <color theme="1"/>
        <rFont val="Verdana"/>
        <family val="2"/>
        <scheme val="minor"/>
      </rPr>
      <t>mehr als 150</t>
    </r>
    <r>
      <rPr>
        <sz val="10"/>
        <color theme="1"/>
        <rFont val="Verdana"/>
        <family val="2"/>
        <scheme val="minor"/>
      </rPr>
      <t xml:space="preserve"> Stück </t>
    </r>
    <r>
      <rPr>
        <b/>
        <sz val="10"/>
        <color theme="1"/>
        <rFont val="Verdana"/>
        <family val="2"/>
        <scheme val="minor"/>
      </rPr>
      <t>zu</t>
    </r>
    <r>
      <rPr>
        <sz val="10"/>
        <color theme="1"/>
        <rFont val="Verdana"/>
        <family val="2"/>
        <scheme val="minor"/>
      </rPr>
      <t>.</t>
    </r>
  </si>
  <si>
    <r>
      <t xml:space="preserve">Das Verkehrsaufkommen des </t>
    </r>
    <r>
      <rPr>
        <b/>
        <sz val="10"/>
        <color rgb="FF000000"/>
        <rFont val="Verdana"/>
        <family val="2"/>
        <scheme val="minor"/>
      </rPr>
      <t>motorisierten Individualverkehrs</t>
    </r>
    <r>
      <rPr>
        <sz val="10"/>
        <color rgb="FF000000"/>
        <rFont val="Verdana"/>
        <family val="2"/>
        <scheme val="minor"/>
      </rPr>
      <t xml:space="preserve"> nimmt infolge der BA-Vorlage im Bezirk um </t>
    </r>
    <r>
      <rPr>
        <b/>
        <sz val="10"/>
        <color rgb="FF000000"/>
        <rFont val="Verdana"/>
        <family val="2"/>
        <scheme val="minor"/>
      </rPr>
      <t>bis zu 300</t>
    </r>
    <r>
      <rPr>
        <sz val="10"/>
        <color rgb="FF000000"/>
        <rFont val="Verdana"/>
        <family val="2"/>
        <scheme val="minor"/>
      </rPr>
      <t xml:space="preserve"> täglich zurückgelegte Wege </t>
    </r>
    <r>
      <rPr>
        <b/>
        <sz val="10"/>
        <color rgb="FF000000"/>
        <rFont val="Verdana"/>
        <family val="2"/>
        <scheme val="minor"/>
      </rPr>
      <t>ab</t>
    </r>
    <r>
      <rPr>
        <sz val="10"/>
        <color rgb="FF000000"/>
        <rFont val="Verdana"/>
        <family val="2"/>
        <scheme val="minor"/>
      </rPr>
      <t xml:space="preserve">.
</t>
    </r>
    <r>
      <rPr>
        <i/>
        <sz val="10"/>
        <color rgb="FF000000"/>
        <rFont val="Verdana"/>
        <family val="2"/>
        <scheme val="minor"/>
      </rPr>
      <t>oder</t>
    </r>
    <r>
      <rPr>
        <sz val="10"/>
        <color rgb="FF000000"/>
        <rFont val="Verdana"/>
        <family val="2"/>
        <scheme val="minor"/>
      </rPr>
      <t xml:space="preserve">
Das Verkehrsaufkommen des</t>
    </r>
    <r>
      <rPr>
        <b/>
        <sz val="10"/>
        <color rgb="FF000000"/>
        <rFont val="Verdana"/>
        <family val="2"/>
        <scheme val="minor"/>
      </rPr>
      <t xml:space="preserve"> öffentlichen Verkehrs</t>
    </r>
    <r>
      <rPr>
        <sz val="10"/>
        <color rgb="FF000000"/>
        <rFont val="Verdana"/>
        <family val="2"/>
        <scheme val="minor"/>
      </rPr>
      <t xml:space="preserve"> nimmt infolge der BA-Vorlage im Bezirk um </t>
    </r>
    <r>
      <rPr>
        <b/>
        <sz val="10"/>
        <color rgb="FF000000"/>
        <rFont val="Verdana"/>
        <family val="2"/>
        <scheme val="minor"/>
      </rPr>
      <t>bis zu 620</t>
    </r>
    <r>
      <rPr>
        <sz val="10"/>
        <color rgb="FF000000"/>
        <rFont val="Verdana"/>
        <family val="2"/>
        <scheme val="minor"/>
      </rPr>
      <t xml:space="preserve"> täglich zurückgelegte Wege </t>
    </r>
    <r>
      <rPr>
        <b/>
        <sz val="10"/>
        <color rgb="FF000000"/>
        <rFont val="Verdana"/>
        <family val="2"/>
        <scheme val="minor"/>
      </rPr>
      <t>zu</t>
    </r>
    <r>
      <rPr>
        <sz val="10"/>
        <color rgb="FF000000"/>
        <rFont val="Verdana"/>
        <family val="2"/>
        <scheme val="minor"/>
      </rPr>
      <t xml:space="preserve">.
</t>
    </r>
    <r>
      <rPr>
        <i/>
        <sz val="10"/>
        <color rgb="FF000000"/>
        <rFont val="Verdana"/>
        <family val="2"/>
        <scheme val="minor"/>
      </rPr>
      <t>oder</t>
    </r>
    <r>
      <rPr>
        <sz val="10"/>
        <color rgb="FF000000"/>
        <rFont val="Verdana"/>
        <family val="2"/>
        <scheme val="minor"/>
      </rPr>
      <t xml:space="preserve">
Das Verkehrsaufkommen des </t>
    </r>
    <r>
      <rPr>
        <b/>
        <sz val="10"/>
        <color rgb="FF000000"/>
        <rFont val="Verdana"/>
        <family val="2"/>
        <scheme val="minor"/>
      </rPr>
      <t>Fuß- und Radverkehrs</t>
    </r>
    <r>
      <rPr>
        <sz val="10"/>
        <color rgb="FF000000"/>
        <rFont val="Verdana"/>
        <family val="2"/>
        <scheme val="minor"/>
      </rPr>
      <t xml:space="preserve"> nimmt infolge der BA-Vorlage im Bezirk um</t>
    </r>
    <r>
      <rPr>
        <b/>
        <sz val="10"/>
        <color rgb="FF000000"/>
        <rFont val="Verdana"/>
        <family val="2"/>
        <scheme val="minor"/>
      </rPr>
      <t xml:space="preserve"> bis zu 720</t>
    </r>
    <r>
      <rPr>
        <sz val="10"/>
        <color rgb="FF000000"/>
        <rFont val="Verdana"/>
        <family val="2"/>
        <scheme val="minor"/>
      </rPr>
      <t xml:space="preserve"> täglich zurückgelegte Wege </t>
    </r>
    <r>
      <rPr>
        <b/>
        <sz val="10"/>
        <color rgb="FF000000"/>
        <rFont val="Verdana"/>
        <family val="2"/>
        <scheme val="minor"/>
      </rPr>
      <t>zu</t>
    </r>
    <r>
      <rPr>
        <sz val="10"/>
        <color rgb="FF000000"/>
        <rFont val="Verdana"/>
        <family val="2"/>
        <scheme val="minor"/>
      </rPr>
      <t xml:space="preserve">.
</t>
    </r>
    <r>
      <rPr>
        <i/>
        <sz val="10"/>
        <color rgb="FF000000"/>
        <rFont val="Verdana"/>
        <family val="2"/>
        <scheme val="minor"/>
      </rPr>
      <t>oder</t>
    </r>
    <r>
      <rPr>
        <sz val="10"/>
        <color rgb="FF000000"/>
        <rFont val="Verdana"/>
        <family val="2"/>
        <scheme val="minor"/>
      </rPr>
      <t xml:space="preserve">
Die Anzahl der </t>
    </r>
    <r>
      <rPr>
        <b/>
        <sz val="10"/>
        <color rgb="FF000000"/>
        <rFont val="Verdana"/>
        <family val="2"/>
        <scheme val="minor"/>
      </rPr>
      <t>E-Fahrzeuge</t>
    </r>
    <r>
      <rPr>
        <sz val="10"/>
        <color rgb="FF000000"/>
        <rFont val="Verdana"/>
        <family val="2"/>
        <scheme val="minor"/>
      </rPr>
      <t xml:space="preserve"> im Bezirk nimmt infolge der BA-Vorlage um </t>
    </r>
    <r>
      <rPr>
        <b/>
        <sz val="10"/>
        <color rgb="FF000000"/>
        <rFont val="Verdana"/>
        <family val="2"/>
        <scheme val="minor"/>
      </rPr>
      <t>bis zu 150</t>
    </r>
    <r>
      <rPr>
        <sz val="10"/>
        <color rgb="FF000000"/>
        <rFont val="Verdana"/>
        <family val="2"/>
        <scheme val="minor"/>
      </rPr>
      <t xml:space="preserve"> Stück </t>
    </r>
    <r>
      <rPr>
        <b/>
        <sz val="10"/>
        <color rgb="FF000000"/>
        <rFont val="Verdana"/>
        <family val="2"/>
        <scheme val="minor"/>
      </rPr>
      <t>zu</t>
    </r>
    <r>
      <rPr>
        <sz val="10"/>
        <color rgb="FF000000"/>
        <rFont val="Verdana"/>
        <family val="2"/>
        <scheme val="minor"/>
      </rPr>
      <t>.</t>
    </r>
  </si>
  <si>
    <r>
      <t xml:space="preserve">Das Verkehrsaufkommen des </t>
    </r>
    <r>
      <rPr>
        <b/>
        <sz val="10"/>
        <color rgb="FF000000"/>
        <rFont val="Verdana"/>
        <family val="2"/>
        <scheme val="minor"/>
      </rPr>
      <t>motorisierten Individualverkehrs</t>
    </r>
    <r>
      <rPr>
        <sz val="10"/>
        <color rgb="FF000000"/>
        <rFont val="Verdana"/>
        <family val="2"/>
        <scheme val="minor"/>
      </rPr>
      <t xml:space="preserve"> nimmt infolge der BA-Vorlage im Bezirk um </t>
    </r>
    <r>
      <rPr>
        <b/>
        <sz val="10"/>
        <color rgb="FF000000"/>
        <rFont val="Verdana"/>
        <family val="2"/>
        <scheme val="minor"/>
      </rPr>
      <t xml:space="preserve">bis zu 300 </t>
    </r>
    <r>
      <rPr>
        <sz val="10"/>
        <color rgb="FF000000"/>
        <rFont val="Verdana"/>
        <family val="2"/>
        <scheme val="minor"/>
      </rPr>
      <t xml:space="preserve">täglich zurückgelegte Wege </t>
    </r>
    <r>
      <rPr>
        <b/>
        <sz val="10"/>
        <color rgb="FF000000"/>
        <rFont val="Verdana"/>
        <family val="2"/>
        <scheme val="minor"/>
      </rPr>
      <t>zu</t>
    </r>
    <r>
      <rPr>
        <sz val="10"/>
        <color rgb="FF000000"/>
        <rFont val="Verdana"/>
        <family val="2"/>
        <scheme val="minor"/>
      </rPr>
      <t xml:space="preserve">.
</t>
    </r>
    <r>
      <rPr>
        <i/>
        <sz val="10"/>
        <color rgb="FF000000"/>
        <rFont val="Verdana"/>
        <family val="2"/>
        <scheme val="minor"/>
      </rPr>
      <t>oder</t>
    </r>
    <r>
      <rPr>
        <sz val="10"/>
        <color rgb="FF000000"/>
        <rFont val="Verdana"/>
        <family val="2"/>
        <scheme val="minor"/>
      </rPr>
      <t xml:space="preserve">
Das Verkehrsaufkommen des </t>
    </r>
    <r>
      <rPr>
        <b/>
        <sz val="10"/>
        <color rgb="FF000000"/>
        <rFont val="Verdana"/>
        <family val="2"/>
        <scheme val="minor"/>
      </rPr>
      <t>öffentlichen Verkehrs</t>
    </r>
    <r>
      <rPr>
        <sz val="10"/>
        <color rgb="FF000000"/>
        <rFont val="Verdana"/>
        <family val="2"/>
        <scheme val="minor"/>
      </rPr>
      <t xml:space="preserve"> nimmt infolge der BA-Vorlage im Bezirk um </t>
    </r>
    <r>
      <rPr>
        <b/>
        <sz val="10"/>
        <color rgb="FF000000"/>
        <rFont val="Verdana"/>
        <family val="2"/>
        <scheme val="minor"/>
      </rPr>
      <t>bis zu 620</t>
    </r>
    <r>
      <rPr>
        <sz val="10"/>
        <color rgb="FF000000"/>
        <rFont val="Verdana"/>
        <family val="2"/>
        <scheme val="minor"/>
      </rPr>
      <t xml:space="preserve"> täglich zurückgelegte Wege </t>
    </r>
    <r>
      <rPr>
        <b/>
        <sz val="10"/>
        <color rgb="FF000000"/>
        <rFont val="Verdana"/>
        <family val="2"/>
        <scheme val="minor"/>
      </rPr>
      <t>ab</t>
    </r>
    <r>
      <rPr>
        <sz val="10"/>
        <color rgb="FF000000"/>
        <rFont val="Verdana"/>
        <family val="2"/>
        <scheme val="minor"/>
      </rPr>
      <t xml:space="preserve">.
</t>
    </r>
    <r>
      <rPr>
        <i/>
        <sz val="10"/>
        <color rgb="FF000000"/>
        <rFont val="Verdana"/>
        <family val="2"/>
        <scheme val="minor"/>
      </rPr>
      <t>oder</t>
    </r>
    <r>
      <rPr>
        <sz val="10"/>
        <color rgb="FF000000"/>
        <rFont val="Verdana"/>
        <family val="2"/>
        <scheme val="minor"/>
      </rPr>
      <t xml:space="preserve">
Das Verkehrsaufkommen des </t>
    </r>
    <r>
      <rPr>
        <b/>
        <sz val="10"/>
        <color rgb="FF000000"/>
        <rFont val="Verdana"/>
        <family val="2"/>
        <scheme val="minor"/>
      </rPr>
      <t>Fuß- und Radverkehrs</t>
    </r>
    <r>
      <rPr>
        <sz val="10"/>
        <color rgb="FF000000"/>
        <rFont val="Verdana"/>
        <family val="2"/>
        <scheme val="minor"/>
      </rPr>
      <t xml:space="preserve"> nimmt infolge der BA-Vorlage im Bezirk um </t>
    </r>
    <r>
      <rPr>
        <b/>
        <sz val="10"/>
        <color rgb="FF000000"/>
        <rFont val="Verdana"/>
        <family val="2"/>
        <scheme val="minor"/>
      </rPr>
      <t>bis zu 720</t>
    </r>
    <r>
      <rPr>
        <sz val="10"/>
        <color rgb="FF000000"/>
        <rFont val="Verdana"/>
        <family val="2"/>
        <scheme val="minor"/>
      </rPr>
      <t xml:space="preserve"> täglich zurückgelegte Wege </t>
    </r>
    <r>
      <rPr>
        <b/>
        <sz val="10"/>
        <color rgb="FF000000"/>
        <rFont val="Verdana"/>
        <family val="2"/>
        <scheme val="minor"/>
      </rPr>
      <t>ab</t>
    </r>
    <r>
      <rPr>
        <sz val="10"/>
        <color rgb="FF000000"/>
        <rFont val="Verdana"/>
        <family val="2"/>
        <scheme val="minor"/>
      </rPr>
      <t>.</t>
    </r>
  </si>
  <si>
    <r>
      <t xml:space="preserve">Das Verkehrsaufkommen des </t>
    </r>
    <r>
      <rPr>
        <b/>
        <sz val="10"/>
        <color rgb="FF000000"/>
        <rFont val="Verdana"/>
        <family val="2"/>
        <scheme val="minor"/>
      </rPr>
      <t>motorisierten Individualverkehrs</t>
    </r>
    <r>
      <rPr>
        <sz val="10"/>
        <color rgb="FF000000"/>
        <rFont val="Verdana"/>
        <family val="2"/>
        <scheme val="minor"/>
      </rPr>
      <t xml:space="preserve"> nimmt infolge der BA-Vorlage im Bezirk um </t>
    </r>
    <r>
      <rPr>
        <b/>
        <sz val="10"/>
        <color rgb="FF000000"/>
        <rFont val="Verdana"/>
        <family val="2"/>
        <scheme val="minor"/>
      </rPr>
      <t>mehr als 300</t>
    </r>
    <r>
      <rPr>
        <sz val="10"/>
        <color rgb="FF000000"/>
        <rFont val="Verdana"/>
        <family val="2"/>
        <scheme val="minor"/>
      </rPr>
      <t xml:space="preserve"> täglich zurückgelegte Wege </t>
    </r>
    <r>
      <rPr>
        <b/>
        <sz val="10"/>
        <color rgb="FF000000"/>
        <rFont val="Verdana"/>
        <family val="2"/>
        <scheme val="minor"/>
      </rPr>
      <t>zu</t>
    </r>
    <r>
      <rPr>
        <sz val="10"/>
        <color rgb="FF000000"/>
        <rFont val="Verdana"/>
        <family val="2"/>
        <scheme val="minor"/>
      </rPr>
      <t xml:space="preserve">.
</t>
    </r>
    <r>
      <rPr>
        <i/>
        <sz val="10"/>
        <color rgb="FF000000"/>
        <rFont val="Verdana"/>
        <family val="2"/>
        <scheme val="minor"/>
      </rPr>
      <t>oder</t>
    </r>
    <r>
      <rPr>
        <sz val="10"/>
        <color rgb="FF000000"/>
        <rFont val="Verdana"/>
        <family val="2"/>
        <scheme val="minor"/>
      </rPr>
      <t xml:space="preserve">
Das Verkehrsaufkommen des</t>
    </r>
    <r>
      <rPr>
        <b/>
        <sz val="10"/>
        <color rgb="FF000000"/>
        <rFont val="Verdana"/>
        <family val="2"/>
        <scheme val="minor"/>
      </rPr>
      <t xml:space="preserve"> öffentlichen Verkehrs</t>
    </r>
    <r>
      <rPr>
        <sz val="10"/>
        <color rgb="FF000000"/>
        <rFont val="Verdana"/>
        <family val="2"/>
        <scheme val="minor"/>
      </rPr>
      <t xml:space="preserve"> nimmt infolge der BA-Vorlage im Bezirk um </t>
    </r>
    <r>
      <rPr>
        <b/>
        <sz val="10"/>
        <color rgb="FF000000"/>
        <rFont val="Verdana"/>
        <family val="2"/>
        <scheme val="minor"/>
      </rPr>
      <t>mehr als 620</t>
    </r>
    <r>
      <rPr>
        <sz val="10"/>
        <color rgb="FF000000"/>
        <rFont val="Verdana"/>
        <family val="2"/>
        <scheme val="minor"/>
      </rPr>
      <t xml:space="preserve"> täglich zurückgelegte Wege </t>
    </r>
    <r>
      <rPr>
        <b/>
        <sz val="10"/>
        <color rgb="FF000000"/>
        <rFont val="Verdana"/>
        <family val="2"/>
        <scheme val="minor"/>
      </rPr>
      <t>ab</t>
    </r>
    <r>
      <rPr>
        <sz val="10"/>
        <color rgb="FF000000"/>
        <rFont val="Verdana"/>
        <family val="2"/>
        <scheme val="minor"/>
      </rPr>
      <t xml:space="preserve">.
</t>
    </r>
    <r>
      <rPr>
        <i/>
        <sz val="10"/>
        <color rgb="FF000000"/>
        <rFont val="Verdana"/>
        <family val="2"/>
        <scheme val="minor"/>
      </rPr>
      <t>oder</t>
    </r>
    <r>
      <rPr>
        <sz val="10"/>
        <color rgb="FF000000"/>
        <rFont val="Verdana"/>
        <family val="2"/>
        <scheme val="minor"/>
      </rPr>
      <t xml:space="preserve">
Das Verkehrsaufkommen des </t>
    </r>
    <r>
      <rPr>
        <b/>
        <sz val="10"/>
        <color rgb="FF000000"/>
        <rFont val="Verdana"/>
        <family val="2"/>
        <scheme val="minor"/>
      </rPr>
      <t>Fuß- und Radverkehrs</t>
    </r>
    <r>
      <rPr>
        <sz val="10"/>
        <color rgb="FF000000"/>
        <rFont val="Verdana"/>
        <family val="2"/>
        <scheme val="minor"/>
      </rPr>
      <t xml:space="preserve"> nimmt infolge der BA-Vorlage im Bezirk um </t>
    </r>
    <r>
      <rPr>
        <b/>
        <sz val="10"/>
        <color rgb="FF000000"/>
        <rFont val="Verdana"/>
        <family val="2"/>
        <scheme val="minor"/>
      </rPr>
      <t>mehr als 720</t>
    </r>
    <r>
      <rPr>
        <sz val="10"/>
        <color rgb="FF000000"/>
        <rFont val="Verdana"/>
        <family val="2"/>
        <scheme val="minor"/>
      </rPr>
      <t xml:space="preserve"> täglich zurückgelegte Wege </t>
    </r>
    <r>
      <rPr>
        <b/>
        <sz val="10"/>
        <color rgb="FF000000"/>
        <rFont val="Verdana"/>
        <family val="2"/>
        <scheme val="minor"/>
      </rPr>
      <t>ab</t>
    </r>
    <r>
      <rPr>
        <sz val="10"/>
        <color rgb="FF000000"/>
        <rFont val="Verdana"/>
        <family val="2"/>
        <scheme val="minor"/>
      </rPr>
      <t>.</t>
    </r>
  </si>
  <si>
    <r>
      <t xml:space="preserve">Die innerstädtische Güterverkehrsleistung im Bezirk nimmt infolge der BA-Vorlage voraussichtlich 
•   um jährlich mehr als </t>
    </r>
    <r>
      <rPr>
        <b/>
        <sz val="10"/>
        <color rgb="FF000000"/>
        <rFont val="Verdana"/>
        <family val="2"/>
        <scheme val="minor"/>
      </rPr>
      <t xml:space="preserve">450.000 
    Tonnenkilometer </t>
    </r>
    <r>
      <rPr>
        <sz val="10"/>
        <color rgb="FF000000"/>
        <rFont val="Verdana"/>
        <family val="2"/>
        <scheme val="minor"/>
      </rPr>
      <t xml:space="preserve">durch 
    emissionsintensive Verkehrsträger </t>
    </r>
    <r>
      <rPr>
        <i/>
        <sz val="10"/>
        <color rgb="FF000000"/>
        <rFont val="Verdana"/>
        <family val="2"/>
        <scheme val="minor"/>
      </rPr>
      <t>oder</t>
    </r>
    <r>
      <rPr>
        <sz val="10"/>
        <color rgb="FF000000"/>
        <rFont val="Verdana"/>
        <family val="2"/>
        <scheme val="minor"/>
      </rPr>
      <t xml:space="preserve">
•   um jährlich mehr als </t>
    </r>
    <r>
      <rPr>
        <b/>
        <sz val="10"/>
        <color rgb="FF000000"/>
        <rFont val="Verdana"/>
        <family val="2"/>
        <scheme val="minor"/>
      </rPr>
      <t xml:space="preserve">910.000 
    Tonnenkilometer </t>
    </r>
    <r>
      <rPr>
        <sz val="10"/>
        <color rgb="FF000000"/>
        <rFont val="Verdana"/>
        <family val="2"/>
        <scheme val="minor"/>
      </rPr>
      <t xml:space="preserve">durch 
    emissionsärmere Verkehrsträger
</t>
    </r>
    <r>
      <rPr>
        <b/>
        <sz val="10"/>
        <color rgb="FF000000"/>
        <rFont val="Verdana"/>
        <family val="2"/>
        <scheme val="minor"/>
      </rPr>
      <t>ab</t>
    </r>
    <r>
      <rPr>
        <sz val="10"/>
        <color rgb="FF000000"/>
        <rFont val="Verdana"/>
        <family val="2"/>
        <scheme val="minor"/>
      </rPr>
      <t xml:space="preserve">. </t>
    </r>
  </si>
  <si>
    <r>
      <t xml:space="preserve">Die innerstädtische Güterverkehrsleistung im Bezirk nimmt infolge der BA-Vorlage voraussichtlich
•   um jährlich bis zu </t>
    </r>
    <r>
      <rPr>
        <b/>
        <sz val="10"/>
        <color rgb="FF000000"/>
        <rFont val="Verdana"/>
        <family val="2"/>
        <scheme val="minor"/>
      </rPr>
      <t>450.000  
    Tonnenkilometer</t>
    </r>
    <r>
      <rPr>
        <sz val="10"/>
        <color rgb="FF000000"/>
        <rFont val="Verdana"/>
        <family val="2"/>
        <scheme val="minor"/>
      </rPr>
      <t xml:space="preserve"> durch 
    emissionsintensive Verkehrsträger </t>
    </r>
    <r>
      <rPr>
        <i/>
        <sz val="10"/>
        <color rgb="FF000000"/>
        <rFont val="Verdana"/>
        <family val="2"/>
        <scheme val="minor"/>
      </rPr>
      <t>oder</t>
    </r>
    <r>
      <rPr>
        <sz val="10"/>
        <color rgb="FF000000"/>
        <rFont val="Verdana"/>
        <family val="2"/>
        <scheme val="minor"/>
      </rPr>
      <t xml:space="preserve">
•   um jährlich bis zu </t>
    </r>
    <r>
      <rPr>
        <b/>
        <sz val="10"/>
        <color rgb="FF000000"/>
        <rFont val="Verdana"/>
        <family val="2"/>
        <scheme val="minor"/>
      </rPr>
      <t>910.000 
    Tonnenkilometer</t>
    </r>
    <r>
      <rPr>
        <sz val="10"/>
        <color rgb="FF000000"/>
        <rFont val="Verdana"/>
        <family val="2"/>
        <scheme val="minor"/>
      </rPr>
      <t xml:space="preserve"> durch
    emissionsärmere Verkehrsträger
</t>
    </r>
    <r>
      <rPr>
        <b/>
        <sz val="10"/>
        <color rgb="FF000000"/>
        <rFont val="Verdana"/>
        <family val="2"/>
        <scheme val="minor"/>
      </rPr>
      <t>ab</t>
    </r>
    <r>
      <rPr>
        <sz val="10"/>
        <color rgb="FF000000"/>
        <rFont val="Verdana"/>
        <family val="2"/>
        <scheme val="minor"/>
      </rPr>
      <t>.</t>
    </r>
  </si>
  <si>
    <r>
      <t xml:space="preserve">Die innerstädtische Güterverkehrsleistung im Bezirk nimmt infolge der BA-Vorlage voraussichtlich
•  um jährlich bis zu </t>
    </r>
    <r>
      <rPr>
        <b/>
        <sz val="10"/>
        <color rgb="FF000000"/>
        <rFont val="Verdana"/>
        <family val="2"/>
        <scheme val="minor"/>
      </rPr>
      <t>450.000 
    Tonnenkilometer</t>
    </r>
    <r>
      <rPr>
        <sz val="10"/>
        <color rgb="FF000000"/>
        <rFont val="Verdana"/>
        <family val="2"/>
        <scheme val="minor"/>
      </rPr>
      <t xml:space="preserve"> durch 
    emissionsintensive Verkehrsträger </t>
    </r>
    <r>
      <rPr>
        <i/>
        <sz val="10"/>
        <color rgb="FF000000"/>
        <rFont val="Verdana"/>
        <family val="2"/>
        <scheme val="minor"/>
      </rPr>
      <t>oder</t>
    </r>
    <r>
      <rPr>
        <sz val="10"/>
        <color rgb="FF000000"/>
        <rFont val="Verdana"/>
        <family val="2"/>
        <scheme val="minor"/>
      </rPr>
      <t xml:space="preserve">
•  um jährlich bis zu </t>
    </r>
    <r>
      <rPr>
        <b/>
        <sz val="10"/>
        <color rgb="FF000000"/>
        <rFont val="Verdana"/>
        <family val="2"/>
        <scheme val="minor"/>
      </rPr>
      <t>910.000 
    Tonnenkilometer</t>
    </r>
    <r>
      <rPr>
        <sz val="10"/>
        <color rgb="FF000000"/>
        <rFont val="Verdana"/>
        <family val="2"/>
        <scheme val="minor"/>
      </rPr>
      <t xml:space="preserve"> durch 
    emissionsärmere Verkehrsträger
</t>
    </r>
    <r>
      <rPr>
        <b/>
        <sz val="10"/>
        <color rgb="FF000000"/>
        <rFont val="Verdana"/>
        <family val="2"/>
        <scheme val="minor"/>
      </rPr>
      <t>zu</t>
    </r>
    <r>
      <rPr>
        <sz val="10"/>
        <color rgb="FF000000"/>
        <rFont val="Verdana"/>
        <family val="2"/>
        <scheme val="minor"/>
      </rPr>
      <t>.</t>
    </r>
  </si>
  <si>
    <r>
      <t xml:space="preserve">Die innerstädtische Güterverkehrsleistung im Bezirk nimmt infolge der BA-Vorlage voraussichtlich 
•   um jährlich mehr als </t>
    </r>
    <r>
      <rPr>
        <b/>
        <sz val="10"/>
        <color rgb="FF000000"/>
        <rFont val="Verdana"/>
        <family val="2"/>
        <scheme val="minor"/>
      </rPr>
      <t>450.000 
    Tonnenkilometer</t>
    </r>
    <r>
      <rPr>
        <sz val="10"/>
        <color rgb="FF000000"/>
        <rFont val="Verdana"/>
        <family val="2"/>
        <scheme val="minor"/>
      </rPr>
      <t xml:space="preserve"> durch 
    emissionsintensive Verkehrsträger </t>
    </r>
    <r>
      <rPr>
        <i/>
        <sz val="10"/>
        <color rgb="FF000000"/>
        <rFont val="Verdana"/>
        <family val="2"/>
        <scheme val="minor"/>
      </rPr>
      <t>oder</t>
    </r>
    <r>
      <rPr>
        <sz val="10"/>
        <color rgb="FF000000"/>
        <rFont val="Verdana"/>
        <family val="2"/>
        <scheme val="minor"/>
      </rPr>
      <t xml:space="preserve">
•   um jährlich mehr als </t>
    </r>
    <r>
      <rPr>
        <b/>
        <sz val="10"/>
        <color rgb="FF000000"/>
        <rFont val="Verdana"/>
        <family val="2"/>
        <scheme val="minor"/>
      </rPr>
      <t>910.000 
    Tonnenkilometer</t>
    </r>
    <r>
      <rPr>
        <sz val="10"/>
        <color rgb="FF000000"/>
        <rFont val="Verdana"/>
        <family val="2"/>
        <scheme val="minor"/>
      </rPr>
      <t xml:space="preserve"> durch 
    emissionsärmere Verkehrsträger
</t>
    </r>
    <r>
      <rPr>
        <b/>
        <sz val="10"/>
        <color rgb="FF000000"/>
        <rFont val="Verdana"/>
        <family val="2"/>
        <scheme val="minor"/>
      </rPr>
      <t>zu</t>
    </r>
    <r>
      <rPr>
        <sz val="10"/>
        <color rgb="FF000000"/>
        <rFont val="Verdana"/>
        <family val="2"/>
        <scheme val="minor"/>
      </rPr>
      <t xml:space="preserve">. </t>
    </r>
  </si>
  <si>
    <r>
      <t xml:space="preserve">Das Güterverkehrsaufkommen innerhalb des Bezirks verlagert sich infolge der BA-Vorlage voraussichtlich 
•   um </t>
    </r>
    <r>
      <rPr>
        <b/>
        <sz val="10"/>
        <color rgb="FF000000"/>
        <rFont val="Verdana"/>
        <family val="2"/>
        <scheme val="minor"/>
      </rPr>
      <t>mehr als 850.000 Tonnenkilometer
    pro Jahr</t>
    </r>
    <r>
      <rPr>
        <sz val="10"/>
        <color rgb="FF000000"/>
        <rFont val="Verdana"/>
        <family val="2"/>
        <scheme val="minor"/>
      </rPr>
      <t xml:space="preserve"> von emissionsintensiven 
    Fahrzeugen auf emissionsärmere 
    Fahrzeuge </t>
    </r>
    <r>
      <rPr>
        <i/>
        <sz val="10"/>
        <color rgb="FF000000"/>
        <rFont val="Verdana"/>
        <family val="2"/>
        <scheme val="minor"/>
      </rPr>
      <t>oder</t>
    </r>
    <r>
      <rPr>
        <sz val="10"/>
        <color rgb="FF000000"/>
        <rFont val="Verdana"/>
        <family val="2"/>
        <scheme val="minor"/>
      </rPr>
      <t xml:space="preserve">
•   um </t>
    </r>
    <r>
      <rPr>
        <b/>
        <sz val="10"/>
        <color rgb="FF000000"/>
        <rFont val="Verdana"/>
        <family val="2"/>
        <scheme val="minor"/>
      </rPr>
      <t>mehr als 450.000 Tonnenkilometer
    pro Jahr</t>
    </r>
    <r>
      <rPr>
        <sz val="10"/>
        <color rgb="FF000000"/>
        <rFont val="Verdana"/>
        <family val="2"/>
        <scheme val="minor"/>
      </rPr>
      <t xml:space="preserve"> von emissionsintensiven 
    Fahrzeugen auf weitgehend emissionsfreie
    Fahrzeuge.</t>
    </r>
  </si>
  <si>
    <r>
      <t xml:space="preserve">Das Güterverkehrsaufkommen innerhalb des Bezirks verlagert sich infolge der BA-Vorlage voraussichtlich 
•   um </t>
    </r>
    <r>
      <rPr>
        <b/>
        <sz val="10"/>
        <color rgb="FF000000"/>
        <rFont val="Verdana"/>
        <family val="2"/>
        <scheme val="minor"/>
      </rPr>
      <t>bis zu 850.000 Tonnenkilometer 
    pro Jahr</t>
    </r>
    <r>
      <rPr>
        <sz val="10"/>
        <color rgb="FF000000"/>
        <rFont val="Verdana"/>
        <family val="2"/>
        <scheme val="minor"/>
      </rPr>
      <t xml:space="preserve"> von emissionsintensiven 
    Fahrzeugen auf emissionsärmere 
    Fahrzeuge </t>
    </r>
    <r>
      <rPr>
        <i/>
        <sz val="10"/>
        <color rgb="FF000000"/>
        <rFont val="Verdana"/>
        <family val="2"/>
        <scheme val="minor"/>
      </rPr>
      <t xml:space="preserve">oder
</t>
    </r>
    <r>
      <rPr>
        <sz val="10"/>
        <color rgb="FF000000"/>
        <rFont val="Verdana"/>
        <family val="2"/>
        <scheme val="minor"/>
      </rPr>
      <t xml:space="preserve">•   um </t>
    </r>
    <r>
      <rPr>
        <b/>
        <sz val="10"/>
        <color rgb="FF000000"/>
        <rFont val="Verdana"/>
        <family val="2"/>
        <scheme val="minor"/>
      </rPr>
      <t xml:space="preserve">bis zu 450.000 Tonnenkilometer
    pro Jahr </t>
    </r>
    <r>
      <rPr>
        <sz val="10"/>
        <color rgb="FF000000"/>
        <rFont val="Verdana"/>
        <family val="2"/>
        <scheme val="minor"/>
      </rPr>
      <t>von emissionsintensiven 
    Fahrzeugen auf weitgehend emissionsfreie 
    Fahrzeuge.</t>
    </r>
  </si>
  <si>
    <r>
      <t xml:space="preserve">Das Güterverkehrsaufkommen innerhalb des Bezirks verlagert sich infolge der BA-Vorlage voraussichtlich 
•   um </t>
    </r>
    <r>
      <rPr>
        <b/>
        <sz val="10"/>
        <color rgb="FF000000"/>
        <rFont val="Verdana"/>
        <family val="2"/>
        <scheme val="minor"/>
      </rPr>
      <t>bis zu 850.000 Tonnenkilometer 
    pro Jahr</t>
    </r>
    <r>
      <rPr>
        <sz val="10"/>
        <color rgb="FF000000"/>
        <rFont val="Verdana"/>
        <family val="2"/>
        <scheme val="minor"/>
      </rPr>
      <t xml:space="preserve"> von emissionsärmeren 
    Fahrzeugen auf emissionsintensive
    Fahrzeuge </t>
    </r>
    <r>
      <rPr>
        <i/>
        <sz val="10"/>
        <color rgb="FF000000"/>
        <rFont val="Verdana"/>
        <family val="2"/>
        <scheme val="minor"/>
      </rPr>
      <t xml:space="preserve">oder 
</t>
    </r>
    <r>
      <rPr>
        <sz val="10"/>
        <color rgb="FF000000"/>
        <rFont val="Verdana"/>
        <family val="2"/>
        <scheme val="minor"/>
      </rPr>
      <t xml:space="preserve">•   um </t>
    </r>
    <r>
      <rPr>
        <b/>
        <sz val="10"/>
        <color rgb="FF000000"/>
        <rFont val="Verdana"/>
        <family val="2"/>
        <scheme val="minor"/>
      </rPr>
      <t>bis zu 450.000 Tonnenkilometer 
    pro Jahr</t>
    </r>
    <r>
      <rPr>
        <sz val="10"/>
        <color rgb="FF000000"/>
        <rFont val="Verdana"/>
        <family val="2"/>
        <scheme val="minor"/>
      </rPr>
      <t xml:space="preserve"> von weitgehend emissionsfreien 
    Fahrzeugen auf emissionsintensive 
    Fahrzeuge.</t>
    </r>
  </si>
  <si>
    <r>
      <t xml:space="preserve">Das Güterverkehrsaufkommen innerhalb des Bezirks verlagert sich infolge der BA-Vorlage voraussichtlich 
•   um </t>
    </r>
    <r>
      <rPr>
        <b/>
        <sz val="10"/>
        <color rgb="FF000000"/>
        <rFont val="Verdana"/>
        <family val="2"/>
        <scheme val="minor"/>
      </rPr>
      <t>mehr als 850.000 Tonnenkilometer 
    pro Jahr</t>
    </r>
    <r>
      <rPr>
        <sz val="10"/>
        <color rgb="FF000000"/>
        <rFont val="Verdana"/>
        <family val="2"/>
        <scheme val="minor"/>
      </rPr>
      <t xml:space="preserve"> von emissionsärmeren 
    Fahrzeugen auf emissionsintensivere 
    Fahrzeuge </t>
    </r>
    <r>
      <rPr>
        <i/>
        <sz val="10"/>
        <color rgb="FF000000"/>
        <rFont val="Verdana"/>
        <family val="2"/>
        <scheme val="minor"/>
      </rPr>
      <t xml:space="preserve">oder
</t>
    </r>
    <r>
      <rPr>
        <sz val="10"/>
        <color rgb="FF000000"/>
        <rFont val="Verdana"/>
        <family val="2"/>
        <scheme val="minor"/>
      </rPr>
      <t xml:space="preserve">•   um </t>
    </r>
    <r>
      <rPr>
        <b/>
        <sz val="10"/>
        <color rgb="FF000000"/>
        <rFont val="Verdana"/>
        <family val="2"/>
        <scheme val="minor"/>
      </rPr>
      <t>mehr als</t>
    </r>
    <r>
      <rPr>
        <sz val="10"/>
        <color rgb="FF000000"/>
        <rFont val="Verdana"/>
        <family val="2"/>
        <scheme val="minor"/>
      </rPr>
      <t xml:space="preserve"> </t>
    </r>
    <r>
      <rPr>
        <b/>
        <sz val="10"/>
        <color rgb="FF000000"/>
        <rFont val="Verdana"/>
        <family val="2"/>
        <scheme val="minor"/>
      </rPr>
      <t>450.000 Tonnenkilometer 
    pro Jahr</t>
    </r>
    <r>
      <rPr>
        <sz val="10"/>
        <color rgb="FF000000"/>
        <rFont val="Verdana"/>
        <family val="2"/>
        <scheme val="minor"/>
      </rPr>
      <t xml:space="preserve"> von weitgehend emissionsfreien 
    Fahrzeugen auf emissionsintensive 
    Fahrzeuge.</t>
    </r>
  </si>
  <si>
    <r>
      <t>Das Güterverkehrsaufkommen von und nach Berlin verlagert sich infolge der BA-Vorlage voraussichtlich 
•   um</t>
    </r>
    <r>
      <rPr>
        <b/>
        <sz val="10"/>
        <color rgb="FF000000"/>
        <rFont val="Verdana"/>
        <family val="2"/>
        <scheme val="minor"/>
      </rPr>
      <t xml:space="preserve"> mehr als 6.500 Tonnen Güter 
    pro Jahr von der Straße auf die 
    Schiene </t>
    </r>
    <r>
      <rPr>
        <i/>
        <sz val="10"/>
        <color rgb="FF000000"/>
        <rFont val="Verdana"/>
        <family val="2"/>
        <scheme val="minor"/>
      </rPr>
      <t xml:space="preserve">bzw.
•   </t>
    </r>
    <r>
      <rPr>
        <sz val="10"/>
        <color rgb="FF000000"/>
        <rFont val="Verdana"/>
        <family val="2"/>
        <scheme val="minor"/>
      </rPr>
      <t>um</t>
    </r>
    <r>
      <rPr>
        <b/>
        <sz val="10"/>
        <color rgb="FF000000"/>
        <rFont val="Verdana"/>
        <family val="2"/>
        <scheme val="minor"/>
      </rPr>
      <t xml:space="preserve"> mehr als 7.500 Tonnen Güter 
    pro Jahr von der Straße auf die 
    Schifffahrt</t>
    </r>
    <r>
      <rPr>
        <sz val="10"/>
        <color rgb="FF000000"/>
        <rFont val="Verdana"/>
        <family val="2"/>
        <scheme val="minor"/>
      </rPr>
      <t>.</t>
    </r>
  </si>
  <si>
    <r>
      <t xml:space="preserve">Das Güterverkehrsaufkommen von und nach Berlin verlagert sich infolge der BA-Vorlage voraussichtlich 
•   um </t>
    </r>
    <r>
      <rPr>
        <b/>
        <sz val="10"/>
        <color rgb="FF000000"/>
        <rFont val="Verdana"/>
        <family val="2"/>
        <scheme val="minor"/>
      </rPr>
      <t>bis zu 6.500 Tonnen Güter pro 
    Jahr von der Straße auf die Schiene</t>
    </r>
    <r>
      <rPr>
        <sz val="10"/>
        <color rgb="FF000000"/>
        <rFont val="Verdana"/>
        <family val="2"/>
        <scheme val="minor"/>
      </rPr>
      <t xml:space="preserve"> 
</t>
    </r>
    <r>
      <rPr>
        <i/>
        <sz val="10"/>
        <color rgb="FF000000"/>
        <rFont val="Verdana"/>
        <family val="2"/>
        <scheme val="minor"/>
      </rPr>
      <t xml:space="preserve">    bzw</t>
    </r>
    <r>
      <rPr>
        <sz val="10"/>
        <color rgb="FF000000"/>
        <rFont val="Verdana"/>
        <family val="2"/>
        <scheme val="minor"/>
      </rPr>
      <t>. 
•   um</t>
    </r>
    <r>
      <rPr>
        <b/>
        <sz val="10"/>
        <color rgb="FF000000"/>
        <rFont val="Verdana"/>
        <family val="2"/>
        <scheme val="minor"/>
      </rPr>
      <t xml:space="preserve"> bis zu 7.500 Tonnen Güter pro 
   Jahr von der Straße auf die 
   Schifffahrt</t>
    </r>
    <r>
      <rPr>
        <sz val="10"/>
        <color rgb="FF000000"/>
        <rFont val="Verdana"/>
        <family val="2"/>
        <scheme val="minor"/>
      </rPr>
      <t>.</t>
    </r>
  </si>
  <si>
    <r>
      <t xml:space="preserve">Das Güterverkehrsaufkommen von und nach Berlin verlagert sich infolge der BA-Vorlage voraussichtlich 
•   um </t>
    </r>
    <r>
      <rPr>
        <b/>
        <sz val="10"/>
        <color theme="1"/>
        <rFont val="Verdana"/>
        <family val="2"/>
        <scheme val="minor"/>
      </rPr>
      <t>bis zu</t>
    </r>
    <r>
      <rPr>
        <sz val="10"/>
        <color theme="1"/>
        <rFont val="Verdana"/>
        <family val="2"/>
        <scheme val="minor"/>
      </rPr>
      <t xml:space="preserve"> </t>
    </r>
    <r>
      <rPr>
        <b/>
        <sz val="10"/>
        <color theme="1"/>
        <rFont val="Verdana"/>
        <family val="2"/>
        <scheme val="minor"/>
      </rPr>
      <t xml:space="preserve">6.500 Tonnen Güter pro 
    Jahr von der Schiene auf die Straße 
    </t>
    </r>
    <r>
      <rPr>
        <i/>
        <sz val="10"/>
        <color theme="1"/>
        <rFont val="Verdana"/>
        <family val="2"/>
        <scheme val="minor"/>
      </rPr>
      <t>bzw</t>
    </r>
    <r>
      <rPr>
        <sz val="10"/>
        <color theme="1"/>
        <rFont val="Verdana"/>
        <family val="2"/>
        <scheme val="minor"/>
      </rPr>
      <t xml:space="preserve">. 
•   um </t>
    </r>
    <r>
      <rPr>
        <b/>
        <sz val="10"/>
        <color theme="1"/>
        <rFont val="Verdana"/>
        <family val="2"/>
        <scheme val="minor"/>
      </rPr>
      <t>bis zu 7.500 Tonnen Güter pro
    Jahr von der Schifffahrt auf die 
    Straße.</t>
    </r>
  </si>
  <si>
    <r>
      <t xml:space="preserve">Das Güterverkehrsaufkommen von und nach Berlin verlagert sich infolge der BA-Vorlage voraussichtlich 
•   um </t>
    </r>
    <r>
      <rPr>
        <b/>
        <sz val="10"/>
        <color theme="1"/>
        <rFont val="Verdana"/>
        <family val="2"/>
        <scheme val="minor"/>
      </rPr>
      <t>mehr als</t>
    </r>
    <r>
      <rPr>
        <sz val="10"/>
        <color theme="1"/>
        <rFont val="Verdana"/>
        <family val="2"/>
        <scheme val="minor"/>
      </rPr>
      <t xml:space="preserve"> </t>
    </r>
    <r>
      <rPr>
        <b/>
        <sz val="10"/>
        <color theme="1"/>
        <rFont val="Verdana"/>
        <family val="2"/>
        <scheme val="minor"/>
      </rPr>
      <t xml:space="preserve">6.500 Tonnen pro Jahr 
    von der Schiene auf die Straße </t>
    </r>
    <r>
      <rPr>
        <i/>
        <sz val="10"/>
        <color theme="1"/>
        <rFont val="Verdana"/>
        <family val="2"/>
        <scheme val="minor"/>
      </rPr>
      <t xml:space="preserve">bzw. 
•   </t>
    </r>
    <r>
      <rPr>
        <sz val="10"/>
        <color theme="1"/>
        <rFont val="Verdana"/>
        <family val="2"/>
        <scheme val="minor"/>
      </rPr>
      <t xml:space="preserve">um </t>
    </r>
    <r>
      <rPr>
        <b/>
        <sz val="10"/>
        <color theme="1"/>
        <rFont val="Verdana"/>
        <family val="2"/>
        <scheme val="minor"/>
      </rPr>
      <t>mehr als 7.500 Tonnen pro Jahr 
    von der Schifffahrt auf die Straße.</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</si>
  <si>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der innerstädtischen Güterverkehrsleistung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</si>
  <si>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der innerstädtischen Güterverkehrsleistung</t>
    </r>
  </si>
  <si>
    <r>
      <t>Nein</t>
    </r>
    <r>
      <rPr>
        <sz val="10"/>
        <color theme="1"/>
        <rFont val="Verdana"/>
        <family val="2"/>
        <scheme val="minor"/>
      </rPr>
      <t xml:space="preserve">, voraussichtlich </t>
    </r>
    <r>
      <rPr>
        <b/>
        <sz val="10"/>
        <color theme="1"/>
        <rFont val="Verdana"/>
        <family val="2"/>
        <scheme val="minor"/>
      </rPr>
      <t>keine Zu- oder Abnahme</t>
    </r>
    <r>
      <rPr>
        <sz val="10"/>
        <color theme="1"/>
        <rFont val="Verdana"/>
        <family val="2"/>
        <scheme val="minor"/>
      </rPr>
      <t xml:space="preserve"> der innerstädtischen Güterverkehrsleistung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</si>
  <si>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der innerstädtischen Güterverkehrsleistung</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</si>
  <si>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Zunahme</t>
    </r>
    <r>
      <rPr>
        <sz val="10"/>
        <color theme="1"/>
        <rFont val="Verdana"/>
        <family val="2"/>
        <scheme val="minor"/>
      </rPr>
      <t xml:space="preserve"> der innerstädtischen Güterverkehrsleistung</t>
    </r>
  </si>
  <si>
    <r>
      <t xml:space="preserve">Infolge der BA-Vorlage kommt es zu einer erheblichen Abnahme des Anteils emissionsintensiver Energieträger an der Bruttostromerzeugung im Bezirk, bspw. indem: 
•    Stromerzeugungskapazitäten aus </t>
    </r>
    <r>
      <rPr>
        <b/>
        <sz val="10"/>
        <color theme="1"/>
        <rFont val="Verdana"/>
        <family val="2"/>
        <scheme val="minor"/>
      </rPr>
      <t>erneuerbaren 
       Energieträgern</t>
    </r>
    <r>
      <rPr>
        <sz val="10"/>
        <color theme="1"/>
        <rFont val="Verdana"/>
        <family val="2"/>
        <scheme val="minor"/>
      </rPr>
      <t xml:space="preserve"> im Umfang von </t>
    </r>
    <r>
      <rPr>
        <b/>
        <sz val="10"/>
        <color theme="1"/>
        <rFont val="Verdana"/>
        <family val="2"/>
        <scheme val="minor"/>
      </rPr>
      <t>mehr als</t>
    </r>
    <r>
      <rPr>
        <sz val="10"/>
        <color theme="1"/>
        <rFont val="Verdana"/>
        <family val="2"/>
        <scheme val="minor"/>
      </rPr>
      <t xml:space="preserve"> 160 
      MWh jährlich (entspricht einer Leistung von 30 
      kW) errichtet werden bzw. deren Integration in die 
      Stromversorgung im genannten Umfang verbessert 
      wird, bspw. durch Speichertechnologien, 
      intelligente Verteilnetze etc.
•    die Kapazität von Anlagen zur Stromerzeugung 
      durch </t>
    </r>
    <r>
      <rPr>
        <b/>
        <sz val="10"/>
        <color theme="1"/>
        <rFont val="Verdana"/>
        <family val="2"/>
        <scheme val="minor"/>
      </rPr>
      <t>Steinkohleverbrennung</t>
    </r>
    <r>
      <rPr>
        <sz val="10"/>
        <color theme="1"/>
        <rFont val="Verdana"/>
        <family val="2"/>
        <scheme val="minor"/>
      </rPr>
      <t xml:space="preserve"> reduziert wird bzw. 
      die Anlagen stillgelegt werden und dadurch Strom 
      im Umfang von </t>
    </r>
    <r>
      <rPr>
        <b/>
        <sz val="10"/>
        <color theme="1"/>
        <rFont val="Verdana"/>
        <family val="2"/>
        <scheme val="minor"/>
      </rPr>
      <t>mehr als</t>
    </r>
    <r>
      <rPr>
        <sz val="10"/>
        <color theme="1"/>
        <rFont val="Verdana"/>
        <family val="2"/>
        <scheme val="minor"/>
      </rPr>
      <t xml:space="preserve"> 440 MWh jährlich durch 
      den bestehenden Strommix (entspricht einer 
      Leistung von 100 kW) ersetzt wird,
•    die Kapazitäten von Anlagen zur Stromerzeugung 
       durch </t>
    </r>
    <r>
      <rPr>
        <b/>
        <sz val="10"/>
        <color theme="1"/>
        <rFont val="Verdana"/>
        <family val="2"/>
        <scheme val="minor"/>
      </rPr>
      <t>Erdgasverbrennung</t>
    </r>
    <r>
      <rPr>
        <sz val="10"/>
        <color theme="1"/>
        <rFont val="Verdana"/>
        <family val="2"/>
        <scheme val="minor"/>
      </rPr>
      <t xml:space="preserve"> erhöht werden und dadurch
       Strom im Umfang von </t>
    </r>
    <r>
      <rPr>
        <b/>
        <sz val="10"/>
        <color theme="1"/>
        <rFont val="Verdana"/>
        <family val="2"/>
        <scheme val="minor"/>
      </rPr>
      <t>mehr als</t>
    </r>
    <r>
      <rPr>
        <sz val="10"/>
        <color theme="1"/>
        <rFont val="Verdana"/>
        <family val="2"/>
        <scheme val="minor"/>
      </rPr>
      <t xml:space="preserve"> 550 MWh jährlich 
      (entspricht einer Leistung von 200 kW) den
       bestehenden Strommix ersetzt,
•    die Kapazitäten von Anlagen zur Stromerzeugung 
       durch </t>
    </r>
    <r>
      <rPr>
        <b/>
        <sz val="10"/>
        <color theme="1"/>
        <rFont val="Verdana"/>
        <family val="2"/>
        <scheme val="minor"/>
      </rPr>
      <t>Müllverbrennung</t>
    </r>
    <r>
      <rPr>
        <sz val="10"/>
        <color theme="1"/>
        <rFont val="Verdana"/>
        <family val="2"/>
        <scheme val="minor"/>
      </rPr>
      <t xml:space="preserve"> erhöht werden und dadurch
       Strom im Umfang von </t>
    </r>
    <r>
      <rPr>
        <b/>
        <sz val="10"/>
        <color theme="1"/>
        <rFont val="Verdana"/>
        <family val="2"/>
        <scheme val="minor"/>
      </rPr>
      <t xml:space="preserve">mehr als </t>
    </r>
    <r>
      <rPr>
        <sz val="10"/>
        <color theme="1"/>
        <rFont val="Verdana"/>
        <family val="2"/>
        <scheme val="minor"/>
      </rPr>
      <t>300 MWh jährlich 
      (entspricht einer Leistung von 50 kW) den
       bestehenden Strommix ersetzt.</t>
    </r>
  </si>
  <si>
    <r>
      <t xml:space="preserve">Infolge der BA-Vorlage kommt es zu einer Abnahme des Anteils emissionsintensiver Energieträger an der Bruttostromerzeugung im Bezirk, bspw. indem: 
•     Stromerzeugungskapazitäten aus </t>
    </r>
    <r>
      <rPr>
        <b/>
        <sz val="10"/>
        <color rgb="FF000000"/>
        <rFont val="Verdana"/>
        <family val="2"/>
        <scheme val="minor"/>
      </rPr>
      <t>erneuerbaren 
       Energieträgern</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160 
       MWh jährlich (entspricht einer Leistung von 30 
       kW) errichtet werden bzw. deren Integration in die 
       Stromversorgung im genannten Umfang verbessert 
       wird, bspw. durch Speichertechnologien, 
       intelligente Verteilnetze etc.
•     die Kapazität von Anlagen zur Stromerzeugung 
       durch </t>
    </r>
    <r>
      <rPr>
        <b/>
        <sz val="10"/>
        <color rgb="FF000000"/>
        <rFont val="Verdana"/>
        <family val="2"/>
        <scheme val="minor"/>
      </rPr>
      <t>Steinkohleverbrennung</t>
    </r>
    <r>
      <rPr>
        <sz val="10"/>
        <color rgb="FF000000"/>
        <rFont val="Verdana"/>
        <family val="2"/>
        <scheme val="minor"/>
      </rPr>
      <t xml:space="preserve"> reduziert wird bzw. 
       die Anlagen stillgelegt werden und dadurch Strom 
       im Umfang von </t>
    </r>
    <r>
      <rPr>
        <b/>
        <sz val="10"/>
        <color rgb="FF000000"/>
        <rFont val="Verdana"/>
        <family val="2"/>
        <scheme val="minor"/>
      </rPr>
      <t>bis zu</t>
    </r>
    <r>
      <rPr>
        <sz val="10"/>
        <color rgb="FF000000"/>
        <rFont val="Verdana"/>
        <family val="2"/>
        <scheme val="minor"/>
      </rPr>
      <t xml:space="preserve"> 440 MWh jährlich durch 
       den bestehenden Strommix (entspricht einer 
       Leistung von 100 kW) ersetzt wird,
•     die Kapazitäten von Anlagen zur Stromerzeugung 
       durch </t>
    </r>
    <r>
      <rPr>
        <b/>
        <sz val="10"/>
        <color rgb="FF000000"/>
        <rFont val="Verdana"/>
        <family val="2"/>
        <scheme val="minor"/>
      </rPr>
      <t>Erdgasverbrennung</t>
    </r>
    <r>
      <rPr>
        <sz val="10"/>
        <color rgb="FF000000"/>
        <rFont val="Verdana"/>
        <family val="2"/>
        <scheme val="minor"/>
      </rPr>
      <t xml:space="preserve"> erhöht werden und dadurch
       Strom im Umfang von </t>
    </r>
    <r>
      <rPr>
        <b/>
        <sz val="10"/>
        <color rgb="FF000000"/>
        <rFont val="Verdana"/>
        <family val="2"/>
        <scheme val="minor"/>
      </rPr>
      <t xml:space="preserve">bis zu </t>
    </r>
    <r>
      <rPr>
        <sz val="10"/>
        <color rgb="FF000000"/>
        <rFont val="Verdana"/>
        <family val="2"/>
        <scheme val="minor"/>
      </rPr>
      <t xml:space="preserve">550 MWh jährlich 
      (entspricht einer Leistung von 200 kW) den
       bestehenden Strommix ersetzt,
•    die Kapazitäten von Anlagen zur Stromerzeugung 
       durch </t>
    </r>
    <r>
      <rPr>
        <b/>
        <sz val="10"/>
        <color rgb="FF000000"/>
        <rFont val="Verdana"/>
        <family val="2"/>
        <scheme val="minor"/>
      </rPr>
      <t>Müllverbrennung</t>
    </r>
    <r>
      <rPr>
        <sz val="10"/>
        <color rgb="FF000000"/>
        <rFont val="Verdana"/>
        <family val="2"/>
        <scheme val="minor"/>
      </rPr>
      <t xml:space="preserve"> erhöht werden und dadurch
       Strom im Umfang von</t>
    </r>
    <r>
      <rPr>
        <b/>
        <sz val="10"/>
        <color rgb="FF000000"/>
        <rFont val="Verdana"/>
        <family val="2"/>
        <scheme val="minor"/>
      </rPr>
      <t xml:space="preserve"> bis zu </t>
    </r>
    <r>
      <rPr>
        <sz val="10"/>
        <color rgb="FF000000"/>
        <rFont val="Verdana"/>
        <family val="2"/>
        <scheme val="minor"/>
      </rPr>
      <t>300 MWh jährlich 
      (entspricht einer Leistung von 50 kW) den
       bestehenden Strommix ersetzt.</t>
    </r>
  </si>
  <si>
    <r>
      <t xml:space="preserve">Infolge der BA-Vorlage kommt es zu einer Zunahme des Anteils emissionsintensiver Energieträger an der Bruttostromerzeugung im Bezirk, bspw. indem: 
•     Strom aus </t>
    </r>
    <r>
      <rPr>
        <b/>
        <sz val="10"/>
        <color rgb="FF000000"/>
        <rFont val="Verdana"/>
        <family val="2"/>
        <scheme val="minor"/>
      </rPr>
      <t>Müllverbrennung</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o  680 MWh jährlich durch Strom aus 
           Erdgasverbrennung (entspricht einer Leistung 
           von 120 kW) </t>
    </r>
    <r>
      <rPr>
        <i/>
        <sz val="10"/>
        <color rgb="FF000000"/>
        <rFont val="Verdana"/>
        <family val="2"/>
        <scheme val="minor"/>
      </rPr>
      <t>oder</t>
    </r>
    <r>
      <rPr>
        <sz val="10"/>
        <color rgb="FF000000"/>
        <rFont val="Verdana"/>
        <family val="2"/>
        <scheme val="minor"/>
      </rPr>
      <t xml:space="preserve">
        o 180 MWh jährlich durch Strom aus 
           Kohleverbrennung (entspricht einer Leistung 
           von 30 kW) ersetzt wird,
•     Strom aus </t>
    </r>
    <r>
      <rPr>
        <b/>
        <sz val="10"/>
        <color rgb="FF000000"/>
        <rFont val="Verdana"/>
        <family val="2"/>
        <scheme val="minor"/>
      </rPr>
      <t>Erdgasverbrennung</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250 MWh jährlich durch Strom aus 
       Steinkohleverbrennung (entspricht einer 
       Leistung von 90 kW) ersetzt wird.</t>
    </r>
  </si>
  <si>
    <r>
      <t xml:space="preserve">Infolge der BA-Vorlage kommt es zu einer Zunahme des Anteils emissionsintensiver Energieträger an der Bruttostromerzeugung im Bezirk, bspw. indem: 
•     Strom aus </t>
    </r>
    <r>
      <rPr>
        <b/>
        <sz val="10"/>
        <color rgb="FF000000"/>
        <rFont val="Verdana"/>
        <family val="2"/>
        <scheme val="minor"/>
      </rPr>
      <t>Müllverbrennung</t>
    </r>
    <r>
      <rPr>
        <sz val="10"/>
        <color rgb="FF000000"/>
        <rFont val="Verdana"/>
        <family val="2"/>
        <scheme val="minor"/>
      </rPr>
      <t xml:space="preserve"> im Umfang von </t>
    </r>
    <r>
      <rPr>
        <b/>
        <sz val="10"/>
        <color rgb="FF000000"/>
        <rFont val="Verdana"/>
        <family val="2"/>
        <scheme val="minor"/>
      </rPr>
      <t>mehr 
       als</t>
    </r>
    <r>
      <rPr>
        <sz val="10"/>
        <color rgb="FF000000"/>
        <rFont val="Verdana"/>
        <family val="2"/>
        <scheme val="minor"/>
      </rPr>
      <t xml:space="preserve">
       o   680 MWh jährlich durch Strom aus 
            Erdgasverbrennung (entspricht einer Leistung 
            von 120 kW) </t>
    </r>
    <r>
      <rPr>
        <i/>
        <sz val="10"/>
        <color rgb="FF000000"/>
        <rFont val="Verdana"/>
        <family val="2"/>
        <scheme val="minor"/>
      </rPr>
      <t>oder</t>
    </r>
    <r>
      <rPr>
        <sz val="10"/>
        <color rgb="FF000000"/>
        <rFont val="Verdana"/>
        <family val="2"/>
        <scheme val="minor"/>
      </rPr>
      <t xml:space="preserve">
        o  180 MWh jährlich durch Strom aus 
            Kohleverbrennung (entspricht einer Leistung 
            von 30 kW) ersetzt wird,
•      Strom aus </t>
    </r>
    <r>
      <rPr>
        <b/>
        <sz val="10"/>
        <color rgb="FF000000"/>
        <rFont val="Verdana"/>
        <family val="2"/>
        <scheme val="minor"/>
      </rPr>
      <t>Erdgasverbrennung</t>
    </r>
    <r>
      <rPr>
        <sz val="10"/>
        <color rgb="FF000000"/>
        <rFont val="Verdana"/>
        <family val="2"/>
        <scheme val="minor"/>
      </rPr>
      <t xml:space="preserve"> im Umfang von 
        </t>
    </r>
    <r>
      <rPr>
        <b/>
        <sz val="10"/>
        <color rgb="FF000000"/>
        <rFont val="Verdana"/>
        <family val="2"/>
        <scheme val="minor"/>
      </rPr>
      <t>mehr als</t>
    </r>
    <r>
      <rPr>
        <sz val="10"/>
        <color rgb="FF000000"/>
        <rFont val="Verdana"/>
        <family val="2"/>
        <scheme val="minor"/>
      </rPr>
      <t xml:space="preserve"> 250 MWh jährlich durch Strom aus 
        Steinkohleverbrennung (entspricht einer 
        Leistung von 90 kW) ersetzt wird.</t>
    </r>
  </si>
  <si>
    <r>
      <t xml:space="preserve">Infolge der BA-Vorlage kommt es zu einer erheblichen </t>
    </r>
    <r>
      <rPr>
        <b/>
        <sz val="10"/>
        <color theme="1"/>
        <rFont val="Verdana"/>
        <family val="2"/>
        <scheme val="minor"/>
      </rPr>
      <t>Effizienzsteigerung</t>
    </r>
    <r>
      <rPr>
        <sz val="10"/>
        <color theme="1"/>
        <rFont val="Verdana"/>
        <family val="2"/>
        <scheme val="minor"/>
      </rPr>
      <t xml:space="preserve"> bei der Wärmeerzeugung im Bezirk. So werden durch eine Erhöhung des Wirkungsgrades jährlich Energieträger für die Erzeugung von </t>
    </r>
    <r>
      <rPr>
        <b/>
        <sz val="10"/>
        <color theme="1"/>
        <rFont val="Verdana"/>
        <family val="2"/>
        <scheme val="minor"/>
      </rPr>
      <t xml:space="preserve">mehr als 450 MWh </t>
    </r>
    <r>
      <rPr>
        <sz val="10"/>
        <color theme="1"/>
        <rFont val="Verdana"/>
        <family val="2"/>
        <scheme val="minor"/>
      </rPr>
      <t xml:space="preserve">Energie eingespart. Dies kann beispielsweise durch eine Umwandlung von Kraftwerken zur Stromerzeugung in Heizkraftwerke zur </t>
    </r>
    <r>
      <rPr>
        <b/>
        <sz val="10"/>
        <color theme="1"/>
        <rFont val="Verdana"/>
        <family val="2"/>
        <scheme val="minor"/>
      </rPr>
      <t>kombinierten</t>
    </r>
    <r>
      <rPr>
        <sz val="10"/>
        <color theme="1"/>
        <rFont val="Verdana"/>
        <family val="2"/>
        <scheme val="minor"/>
      </rPr>
      <t xml:space="preserve"> </t>
    </r>
    <r>
      <rPr>
        <b/>
        <sz val="10"/>
        <color theme="1"/>
        <rFont val="Verdana"/>
        <family val="2"/>
        <scheme val="minor"/>
      </rPr>
      <t xml:space="preserve">Strom- und Wärme-Erzeugung </t>
    </r>
    <r>
      <rPr>
        <sz val="10"/>
        <color theme="1"/>
        <rFont val="Verdana"/>
        <family val="2"/>
        <scheme val="minor"/>
      </rPr>
      <t>(Kraft-Wärme-Kopplung) erfolgen.</t>
    </r>
  </si>
  <si>
    <r>
      <t xml:space="preserve">Infolge der BA-Vorlage kommt es zu einer </t>
    </r>
    <r>
      <rPr>
        <b/>
        <sz val="10"/>
        <color rgb="FF000000"/>
        <rFont val="Verdana"/>
        <family val="2"/>
        <scheme val="minor"/>
      </rPr>
      <t>Effizienzsteigerung</t>
    </r>
    <r>
      <rPr>
        <sz val="10"/>
        <color rgb="FF000000"/>
        <rFont val="Verdana"/>
        <family val="2"/>
        <scheme val="minor"/>
      </rPr>
      <t xml:space="preserve"> bei der Wärmeerzeugung im Bezirk. So werden durch eine Erhöhung des Wirkungsgrades jährlich Energieträger für die Erzeugung von </t>
    </r>
    <r>
      <rPr>
        <b/>
        <sz val="10"/>
        <color rgb="FF000000"/>
        <rFont val="Verdana"/>
        <family val="2"/>
        <scheme val="minor"/>
      </rPr>
      <t xml:space="preserve">bis zu 450 MWh </t>
    </r>
    <r>
      <rPr>
        <sz val="10"/>
        <color rgb="FF000000"/>
        <rFont val="Verdana"/>
        <family val="2"/>
        <scheme val="minor"/>
      </rPr>
      <t xml:space="preserve">Energie eingespart. Dies kann beispielsweise durch eine Umwandlung von Kraftwerken zur Stromerzeugung in Heizkraftwerke zur </t>
    </r>
    <r>
      <rPr>
        <b/>
        <sz val="10"/>
        <color rgb="FF000000"/>
        <rFont val="Verdana"/>
        <family val="2"/>
        <scheme val="minor"/>
      </rPr>
      <t>kombinierten Strom- und Wärme-Erzeugung</t>
    </r>
    <r>
      <rPr>
        <sz val="10"/>
        <color rgb="FF000000"/>
        <rFont val="Verdana"/>
        <family val="2"/>
        <scheme val="minor"/>
      </rPr>
      <t xml:space="preserve"> (Kraft-Wärme-Kopplung) erfolgen.</t>
    </r>
  </si>
  <si>
    <r>
      <t xml:space="preserve">Infolge der BA-Vorlage kommt es zu einer </t>
    </r>
    <r>
      <rPr>
        <b/>
        <sz val="10"/>
        <color rgb="FF000000"/>
        <rFont val="Verdana"/>
        <family val="2"/>
        <scheme val="minor"/>
      </rPr>
      <t xml:space="preserve">Effizienzverminderung bei </t>
    </r>
    <r>
      <rPr>
        <sz val="10"/>
        <color rgb="FF000000"/>
        <rFont val="Verdana"/>
        <family val="2"/>
        <scheme val="minor"/>
      </rPr>
      <t xml:space="preserve">der Wärmeerzeugung im Bezirk. So geht durch eine Senkung des Wirkungsgrades Wärmeenergie im Umfang von </t>
    </r>
    <r>
      <rPr>
        <b/>
        <sz val="10"/>
        <color rgb="FF000000"/>
        <rFont val="Verdana"/>
        <family val="2"/>
        <scheme val="minor"/>
      </rPr>
      <t>bis zu</t>
    </r>
    <r>
      <rPr>
        <sz val="10"/>
        <color rgb="FF000000"/>
        <rFont val="Verdana"/>
        <family val="2"/>
        <scheme val="minor"/>
      </rPr>
      <t xml:space="preserve"> 450 MWh jährlich verloren.</t>
    </r>
  </si>
  <si>
    <r>
      <t>Infolge der BA-Vorlage kommt es zu einer</t>
    </r>
    <r>
      <rPr>
        <b/>
        <sz val="10"/>
        <color rgb="FF000000"/>
        <rFont val="Verdana"/>
        <family val="2"/>
        <scheme val="minor"/>
      </rPr>
      <t xml:space="preserve"> Effizienzverminderung bei</t>
    </r>
    <r>
      <rPr>
        <sz val="10"/>
        <color rgb="FF000000"/>
        <rFont val="Verdana"/>
        <family val="2"/>
        <scheme val="minor"/>
      </rPr>
      <t xml:space="preserve"> der Wärmeerzeugung im Bezirk. So geht durch eine Senkung des Wirkungsgrades Wärmeenergie im Umfang von </t>
    </r>
    <r>
      <rPr>
        <b/>
        <sz val="10"/>
        <color rgb="FF000000"/>
        <rFont val="Verdana"/>
        <family val="2"/>
        <scheme val="minor"/>
      </rPr>
      <t xml:space="preserve">mehr als </t>
    </r>
    <r>
      <rPr>
        <sz val="10"/>
        <color rgb="FF000000"/>
        <rFont val="Verdana"/>
        <family val="2"/>
        <scheme val="minor"/>
      </rPr>
      <t>450 MWh jährlich verloren.</t>
    </r>
  </si>
  <si>
    <r>
      <t xml:space="preserve">Infolge der BA-Vorlage kommt es zu einer Abnahme des Anteils emissionsintensiver Energieträger an der zentralen bzw. dezentralen Wärmeerzeugung im Bezirk, bspw. indem: 
•     Wärmeerzeugung aus </t>
    </r>
    <r>
      <rPr>
        <b/>
        <sz val="10"/>
        <color rgb="FF000000"/>
        <rFont val="Verdana"/>
        <family val="2"/>
        <scheme val="minor"/>
      </rPr>
      <t>Steinkohleverbrennung</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o      750 MWh jährlich (entspricht ca. 4.500 m² 
               beheizte Fläche bzw. 65 Wohnungen) durch 
               Erdgas </t>
    </r>
    <r>
      <rPr>
        <i/>
        <sz val="10"/>
        <color rgb="FF000000"/>
        <rFont val="Verdana"/>
        <family val="2"/>
        <scheme val="minor"/>
      </rPr>
      <t>oder</t>
    </r>
    <r>
      <rPr>
        <sz val="10"/>
        <color rgb="FF000000"/>
        <rFont val="Verdana"/>
        <family val="2"/>
        <scheme val="minor"/>
      </rPr>
      <t xml:space="preserve">
       o     570 MWh jährlich (entspricht ca. 3.500 m² 
               beheizte Fläche bzw. 50 Wohnungen) durch 
               Müllverbrennung </t>
    </r>
    <r>
      <rPr>
        <i/>
        <sz val="10"/>
        <color rgb="FF000000"/>
        <rFont val="Verdana"/>
        <family val="2"/>
        <scheme val="minor"/>
      </rPr>
      <t>oder</t>
    </r>
    <r>
      <rPr>
        <sz val="10"/>
        <color rgb="FF000000"/>
        <rFont val="Verdana"/>
        <family val="2"/>
        <scheme val="minor"/>
      </rPr>
      <t xml:space="preserve">
       o     320 MWh jährlich (entspricht ca. 2.000 m² 
               beheizte Fläche bzw. 30 Wohnungen) durch 
               erneuerbare Energieträger (Holz, Pellets, 
               Solarthermie, mit Ökostrom versorgte 
               elektrische Wärmepumpen) bzw. Abwärme 
               ersetzt wird,
•     Wärmeerzeugung aus </t>
    </r>
    <r>
      <rPr>
        <b/>
        <sz val="10"/>
        <color rgb="FF000000"/>
        <rFont val="Verdana"/>
        <family val="2"/>
        <scheme val="minor"/>
      </rPr>
      <t>Heizölverbrennung</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o      1.500 MWh jährlich (entspricht ca. 10.000 m² 
               beheizte Fläche bzw. 140 Wohnungen)
               durch Erdgas </t>
    </r>
    <r>
      <rPr>
        <i/>
        <sz val="10"/>
        <color rgb="FF000000"/>
        <rFont val="Verdana"/>
        <family val="2"/>
        <scheme val="minor"/>
      </rPr>
      <t>oder</t>
    </r>
    <r>
      <rPr>
        <sz val="10"/>
        <color rgb="FF000000"/>
        <rFont val="Verdana"/>
        <family val="2"/>
        <scheme val="minor"/>
      </rPr>
      <t xml:space="preserve">
       o     960 MWh jährlich (entspricht ca. 6.000 m² 
               beheizte Fläche bzw. 85 Wohnungen) durch 
               Müllverbrennung </t>
    </r>
    <r>
      <rPr>
        <i/>
        <sz val="10"/>
        <color rgb="FF000000"/>
        <rFont val="Verdana"/>
        <family val="2"/>
        <scheme val="minor"/>
      </rPr>
      <t>oder</t>
    </r>
    <r>
      <rPr>
        <sz val="10"/>
        <color rgb="FF000000"/>
        <rFont val="Verdana"/>
        <family val="2"/>
        <scheme val="minor"/>
      </rPr>
      <t xml:space="preserve">
       o     400 MWh jährlich (entspricht ca. 2.500 m² 
               beheizte Fläche bzw. 35 Wohnungen) durch 
               erneuerbare Energieträger bzw. Abwärme 
               ersetzt wird,
•     Wärmeerzeugung aus </t>
    </r>
    <r>
      <rPr>
        <b/>
        <sz val="10"/>
        <color rgb="FF000000"/>
        <rFont val="Verdana"/>
        <family val="2"/>
        <scheme val="minor"/>
      </rPr>
      <t>Erdgasverbrennung</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o      2.500 MWh jährlich (entspricht ca. 15.000 m² 
               beheizte Fläche bzw. 220 Wohnungen)
               durch Müllverbrennung </t>
    </r>
    <r>
      <rPr>
        <i/>
        <sz val="10"/>
        <color rgb="FF000000"/>
        <rFont val="Verdana"/>
        <family val="2"/>
        <scheme val="minor"/>
      </rPr>
      <t>oder</t>
    </r>
    <r>
      <rPr>
        <sz val="10"/>
        <color rgb="FF000000"/>
        <rFont val="Verdana"/>
        <family val="2"/>
        <scheme val="minor"/>
      </rPr>
      <t xml:space="preserve">
       o      570 MWh jährlich (entspricht ca. 3.500 m² 
               beheizte Fläche bzw. 50 Wohnungen) durch 
               erneuerbare Energieträger bzw. Abwärme 
               ersetzt wird,
•     Wärmeerzeugung aus </t>
    </r>
    <r>
      <rPr>
        <b/>
        <sz val="10"/>
        <color rgb="FF000000"/>
        <rFont val="Verdana"/>
        <family val="2"/>
        <scheme val="minor"/>
      </rPr>
      <t>Müllverbrennung</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750 MWh jährlich (entspricht 
       ca. 4.500 m² beheizte Fläche bzw. 65 
       Wohnungen) durch erneuerbare Energieträger 
       bzw. industrielle Abwärme ersetzt wird.</t>
    </r>
  </si>
  <si>
    <r>
      <t xml:space="preserve">Infolge der BA-Vorlage kommt es zu einer Zunahme des Anteils emissionsintensiver Energieträger an der zentralen bzw. dezentralen Wärmeerzeugung im Bezirk, bspw. indem: 
•     Wärmeerzeugung aus </t>
    </r>
    <r>
      <rPr>
        <b/>
        <sz val="10"/>
        <color rgb="FF000000"/>
        <rFont val="Verdana"/>
        <family val="2"/>
        <scheme val="minor"/>
      </rPr>
      <t>erneuerbaren 
       Energieträgern</t>
    </r>
    <r>
      <rPr>
        <sz val="10"/>
        <color rgb="FF000000"/>
        <rFont val="Verdana"/>
        <family val="2"/>
        <scheme val="minor"/>
      </rPr>
      <t xml:space="preserve"> oder Abwärme im Umfang 
       von </t>
    </r>
    <r>
      <rPr>
        <b/>
        <sz val="10"/>
        <color rgb="FF000000"/>
        <rFont val="Verdana"/>
        <family val="2"/>
        <scheme val="minor"/>
      </rPr>
      <t>mehr als</t>
    </r>
    <r>
      <rPr>
        <sz val="10"/>
        <color rgb="FF000000"/>
        <rFont val="Verdana"/>
        <family val="2"/>
        <scheme val="minor"/>
      </rPr>
      <t xml:space="preserve"> 
       o      570 MWh jährlich (entspricht ca. 3.500 m² 
               beheizte Fläche bzw. 50 Wohnungen) durch 
               Erdgas </t>
    </r>
    <r>
      <rPr>
        <i/>
        <sz val="10"/>
        <color rgb="FF000000"/>
        <rFont val="Verdana"/>
        <family val="2"/>
        <scheme val="minor"/>
      </rPr>
      <t>oder</t>
    </r>
    <r>
      <rPr>
        <sz val="10"/>
        <color rgb="FF000000"/>
        <rFont val="Verdana"/>
        <family val="2"/>
        <scheme val="minor"/>
      </rPr>
      <t xml:space="preserve"> 
       o      320 MWh jährlich (entspricht ca. 2.000 m² 
               beheizte Fläche bzw. 30 Wohnungen) durch 
               Steinkohle ersetzt wird, 
•      Wärmeerzeugung aus </t>
    </r>
    <r>
      <rPr>
        <b/>
        <sz val="10"/>
        <color rgb="FF000000"/>
        <rFont val="Verdana"/>
        <family val="2"/>
        <scheme val="minor"/>
      </rPr>
      <t>Müllverbrennung</t>
    </r>
    <r>
      <rPr>
        <sz val="10"/>
        <color rgb="FF000000"/>
        <rFont val="Verdana"/>
        <family val="2"/>
        <scheme val="minor"/>
      </rPr>
      <t xml:space="preserve"> 
        im Umfang von </t>
    </r>
    <r>
      <rPr>
        <b/>
        <sz val="10"/>
        <color rgb="FF000000"/>
        <rFont val="Verdana"/>
        <family val="2"/>
        <scheme val="minor"/>
      </rPr>
      <t>mehr als</t>
    </r>
    <r>
      <rPr>
        <sz val="10"/>
        <color rgb="FF000000"/>
        <rFont val="Verdana"/>
        <family val="2"/>
        <scheme val="minor"/>
      </rPr>
      <t xml:space="preserve">
       o      960 MWh jährlich (entspricht ca. 6.000 m² 
               beheizte Fläche bzw. 85 Wohnungen) durch 
               Heizöl </t>
    </r>
    <r>
      <rPr>
        <i/>
        <sz val="10"/>
        <color rgb="FF000000"/>
        <rFont val="Verdana"/>
        <family val="2"/>
        <scheme val="minor"/>
      </rPr>
      <t>oder</t>
    </r>
    <r>
      <rPr>
        <sz val="10"/>
        <color rgb="FF000000"/>
        <rFont val="Verdana"/>
        <family val="2"/>
        <scheme val="minor"/>
      </rPr>
      <t xml:space="preserve">
       o      570 MWh jährlich (entspricht ca. 3.500 m² 
               beheizte Fläche bzw. 50 Wohnungen) 
               durch Steinkohleverbrennung ersetzt wird,
•      Wärmeerzeugung aus </t>
    </r>
    <r>
      <rPr>
        <b/>
        <sz val="10"/>
        <color rgb="FF000000"/>
        <rFont val="Verdana"/>
        <family val="2"/>
        <scheme val="minor"/>
      </rPr>
      <t>Erdgasverbrennung</t>
    </r>
    <r>
      <rPr>
        <sz val="10"/>
        <color rgb="FF000000"/>
        <rFont val="Verdana"/>
        <family val="2"/>
        <scheme val="minor"/>
      </rPr>
      <t xml:space="preserve"> im 
        Umfang von </t>
    </r>
    <r>
      <rPr>
        <b/>
        <sz val="10"/>
        <color rgb="FF000000"/>
        <rFont val="Verdana"/>
        <family val="2"/>
        <scheme val="minor"/>
      </rPr>
      <t>mehr als</t>
    </r>
    <r>
      <rPr>
        <sz val="10"/>
        <color rgb="FF000000"/>
        <rFont val="Verdana"/>
        <family val="2"/>
        <scheme val="minor"/>
      </rPr>
      <t xml:space="preserve">
       o      1.500 MWh jährlich (entspricht ca. 10.000 m² 
               beheizte Fläche bzw. 140 Wohnungen) 
               durch Heizöl </t>
    </r>
    <r>
      <rPr>
        <i/>
        <sz val="10"/>
        <color rgb="FF000000"/>
        <rFont val="Verdana"/>
        <family val="2"/>
        <scheme val="minor"/>
      </rPr>
      <t>oder</t>
    </r>
    <r>
      <rPr>
        <sz val="10"/>
        <color rgb="FF000000"/>
        <rFont val="Verdana"/>
        <family val="2"/>
        <scheme val="minor"/>
      </rPr>
      <t xml:space="preserve">
       o      750 MWh jährlich (entspricht ca. 4.500 m² 
               beheizte Fläche bzw. 65 Wohnungen) durch 
               Steinkohleverbrennung ersetzt wird. </t>
    </r>
  </si>
  <si>
    <t>Emissionen von CO2-Äquivalenten nehmen um bis zu 100 jährlich ab.</t>
  </si>
  <si>
    <t>Ist zu erwarten, dass es infolge der BA-Vorlage zu einer Anpassung der klimabezogenen Mindestanforderungen an Beschaffungen im Bezirk kommen wird, die über die Anforderungen der VwVBU hinausgeht?</t>
  </si>
  <si>
    <r>
      <t xml:space="preserve">Ja, </t>
    </r>
    <r>
      <rPr>
        <sz val="10"/>
        <color theme="1"/>
        <rFont val="Verdana"/>
        <family val="2"/>
        <scheme val="minor"/>
      </rPr>
      <t>klimabezogene Mindestanforderungen an Beschaffungen des Bezirks werden</t>
    </r>
    <r>
      <rPr>
        <b/>
        <sz val="10"/>
        <color theme="1"/>
        <rFont val="Verdana"/>
        <family val="2"/>
        <scheme val="minor"/>
      </rPr>
      <t xml:space="preserve"> erhöht</t>
    </r>
  </si>
  <si>
    <r>
      <t xml:space="preserve">Nein, </t>
    </r>
    <r>
      <rPr>
        <sz val="10"/>
        <color theme="1"/>
        <rFont val="Verdana"/>
        <family val="2"/>
        <scheme val="minor"/>
      </rPr>
      <t>klimabezogene Mindestanforderungen an Beschaffungen des Bezirks verändern sich nicht</t>
    </r>
  </si>
  <si>
    <t>Die infolge der BA-Vorlage veranlassten Anpassungen verschärfen die Mindestanforderungen an umwelt-/klimafreundliche Beschaffungen, d. h. die künftigen Anforderungen gehen über die klimabezogenen Mindestanforderungen der VwVBU hinaus.</t>
  </si>
  <si>
    <t>Infolge der BA-Vorlage werden keine Anpassungen der klimabezogenen Mindestanforderungen an Beschaffungen vorgenommen.</t>
  </si>
  <si>
    <t>Im Rahmen der BA-Vorlage werden die klimabezogene Mindestanforderungen an Beschaffungen erhöht.</t>
  </si>
  <si>
    <r>
      <t xml:space="preserve">Infolge der BA-Vorlage kommt es zu einer erheblichen Abnahme des Anteils emissionsintensiver Energieträger an der zentralen bzw. dezentralen Wärmeerzeugung im Bezirk, bspw. indem: 
•     Wärmeerzeugung aus </t>
    </r>
    <r>
      <rPr>
        <b/>
        <sz val="10"/>
        <color theme="1"/>
        <rFont val="Verdana"/>
        <family val="2"/>
        <scheme val="minor"/>
      </rPr>
      <t>Steinkohleverbrennung</t>
    </r>
    <r>
      <rPr>
        <sz val="10"/>
        <color theme="1"/>
        <rFont val="Verdana"/>
        <family val="2"/>
        <scheme val="minor"/>
      </rPr>
      <t xml:space="preserve"> im 
       Umfang von </t>
    </r>
    <r>
      <rPr>
        <b/>
        <sz val="10"/>
        <color theme="1"/>
        <rFont val="Verdana"/>
        <family val="2"/>
        <scheme val="minor"/>
      </rPr>
      <t>mehr als</t>
    </r>
    <r>
      <rPr>
        <sz val="10"/>
        <color theme="1"/>
        <rFont val="Verdana"/>
        <family val="2"/>
        <scheme val="minor"/>
      </rPr>
      <t xml:space="preserve">
       o      750 MWh jährlich (entspricht ca. 4.500 m² 
               beheizte Fläche bzw. 65 Wohnungen) durch 
               Erdgas </t>
    </r>
    <r>
      <rPr>
        <i/>
        <sz val="10"/>
        <color theme="1"/>
        <rFont val="Verdana"/>
        <family val="2"/>
        <scheme val="minor"/>
      </rPr>
      <t>oder</t>
    </r>
    <r>
      <rPr>
        <sz val="10"/>
        <color theme="1"/>
        <rFont val="Verdana"/>
        <family val="2"/>
        <scheme val="minor"/>
      </rPr>
      <t xml:space="preserve">
       o      570 MWh jährlich (entspricht ca. 3.500 m² 
               beheizte Fläche bzw. 50 Wohnungen) durch 
               Müllverbrennung </t>
    </r>
    <r>
      <rPr>
        <i/>
        <sz val="10"/>
        <color theme="1"/>
        <rFont val="Verdana"/>
        <family val="2"/>
        <scheme val="minor"/>
      </rPr>
      <t>oder</t>
    </r>
    <r>
      <rPr>
        <sz val="10"/>
        <color theme="1"/>
        <rFont val="Verdana"/>
        <family val="2"/>
        <scheme val="minor"/>
      </rPr>
      <t xml:space="preserve">
       o      320 MWh jährlich (entspricht ca. 2.000 m² 
               beheizte Fläche bzw. 30 Wohnungen) durch 
               erneuerbare Energieträger (Holz, Pellets, 
               Solarthermie, mit Ökostrom versorgte 
               elektrische Wärmepumpen) bzw. Abwärme 
               ersetzt wird,
•     Wärmeerzeugung aus </t>
    </r>
    <r>
      <rPr>
        <b/>
        <sz val="10"/>
        <color theme="1"/>
        <rFont val="Verdana"/>
        <family val="2"/>
        <scheme val="minor"/>
      </rPr>
      <t>Heizölverbrennung</t>
    </r>
    <r>
      <rPr>
        <sz val="10"/>
        <color theme="1"/>
        <rFont val="Verdana"/>
        <family val="2"/>
        <scheme val="minor"/>
      </rPr>
      <t xml:space="preserve"> im 
       Umfang von </t>
    </r>
    <r>
      <rPr>
        <b/>
        <sz val="10"/>
        <color theme="1"/>
        <rFont val="Verdana"/>
        <family val="2"/>
        <scheme val="minor"/>
      </rPr>
      <t>mehr als</t>
    </r>
    <r>
      <rPr>
        <sz val="10"/>
        <color theme="1"/>
        <rFont val="Verdana"/>
        <family val="2"/>
        <scheme val="minor"/>
      </rPr>
      <t xml:space="preserve">
       o      1.500 MWh jährlich (entspricht ca. 10.000 m² 
               beheizte Fläche bzw. 140 Wohnungen)
               durch Erdgas </t>
    </r>
    <r>
      <rPr>
        <i/>
        <sz val="10"/>
        <color theme="1"/>
        <rFont val="Verdana"/>
        <family val="2"/>
        <scheme val="minor"/>
      </rPr>
      <t>oder</t>
    </r>
    <r>
      <rPr>
        <sz val="10"/>
        <color theme="1"/>
        <rFont val="Verdana"/>
        <family val="2"/>
        <scheme val="minor"/>
      </rPr>
      <t xml:space="preserve">
       o      960 MWh jährlich (entspricht ca. 6.000 m² 
               beheizte Fläche bzw. 85 Wohnungen) durch 
               Müllverbrennung </t>
    </r>
    <r>
      <rPr>
        <i/>
        <sz val="10"/>
        <color theme="1"/>
        <rFont val="Verdana"/>
        <family val="2"/>
        <scheme val="minor"/>
      </rPr>
      <t>oder</t>
    </r>
    <r>
      <rPr>
        <sz val="10"/>
        <color theme="1"/>
        <rFont val="Verdana"/>
        <family val="2"/>
        <scheme val="minor"/>
      </rPr>
      <t xml:space="preserve">
       o      400 MWh jährlich (entspricht ca. 2.500 m² 
               beheizte Fläche bzw. 35 Wohnungen) 
               durch erneuerbare Energieträger bzw. 
               Abwärme ersetzt wird,
•     Wärmeerzeugung aus </t>
    </r>
    <r>
      <rPr>
        <b/>
        <sz val="10"/>
        <color theme="1"/>
        <rFont val="Verdana"/>
        <family val="2"/>
        <scheme val="minor"/>
      </rPr>
      <t>Erdgasverbrennung</t>
    </r>
    <r>
      <rPr>
        <sz val="10"/>
        <color theme="1"/>
        <rFont val="Verdana"/>
        <family val="2"/>
        <scheme val="minor"/>
      </rPr>
      <t xml:space="preserve"> im 
       Umfang von </t>
    </r>
    <r>
      <rPr>
        <b/>
        <sz val="10"/>
        <color theme="1"/>
        <rFont val="Verdana"/>
        <family val="2"/>
        <scheme val="minor"/>
      </rPr>
      <t>mehr als</t>
    </r>
    <r>
      <rPr>
        <sz val="10"/>
        <color theme="1"/>
        <rFont val="Verdana"/>
        <family val="2"/>
        <scheme val="minor"/>
      </rPr>
      <t xml:space="preserve">
       o      2.500 MWh jährlich (entspricht ca. 15.000 m² 
               beheizte Fläche bzw. 220 Wohnungen) 
               durch Müllverbrennung </t>
    </r>
    <r>
      <rPr>
        <i/>
        <sz val="10"/>
        <color theme="1"/>
        <rFont val="Verdana"/>
        <family val="2"/>
        <scheme val="minor"/>
      </rPr>
      <t>oder</t>
    </r>
    <r>
      <rPr>
        <sz val="10"/>
        <color theme="1"/>
        <rFont val="Verdana"/>
        <family val="2"/>
        <scheme val="minor"/>
      </rPr>
      <t xml:space="preserve">
       o      570 MWh jährlich (entspricht ca. 3.500 m² 
               beheizte Fläche bzw. 50 Wohnungen) durch 
               erneuerbare Energieträger bzw. Abwärme 
               ersetzt wird,
•     Wärmeerzeugung aus </t>
    </r>
    <r>
      <rPr>
        <b/>
        <sz val="10"/>
        <color theme="1"/>
        <rFont val="Verdana"/>
        <family val="2"/>
        <scheme val="minor"/>
      </rPr>
      <t>Müllverbrennung</t>
    </r>
    <r>
      <rPr>
        <sz val="10"/>
        <color theme="1"/>
        <rFont val="Verdana"/>
        <family val="2"/>
        <scheme val="minor"/>
      </rPr>
      <t xml:space="preserve"> im 
       Umfang  von </t>
    </r>
    <r>
      <rPr>
        <b/>
        <sz val="10"/>
        <color theme="1"/>
        <rFont val="Verdana"/>
        <family val="2"/>
        <scheme val="minor"/>
      </rPr>
      <t>mehr als</t>
    </r>
    <r>
      <rPr>
        <sz val="10"/>
        <color theme="1"/>
        <rFont val="Verdana"/>
        <family val="2"/>
        <scheme val="minor"/>
      </rPr>
      <t xml:space="preserve"> 750 MWh jährlich (entspricht 
       ca. 4.500 m² beheizte Fläche bzw. 65  
       Wohnungen) durch erneuerbare Energieträger
       bzw. industrielle Abwärme ersetzt wird.</t>
    </r>
  </si>
  <si>
    <r>
      <t xml:space="preserve">Infolge der BA-Vorlage kommt es zu einer Zunahme des Anteils emissionsintensiver Energieträger an der zentralen bzw. dezentralen Wärmeerzeugung im Bezirk, bspw. indem: 
•     Wärmeerzeugung aus </t>
    </r>
    <r>
      <rPr>
        <b/>
        <sz val="10"/>
        <color rgb="FF000000"/>
        <rFont val="Verdana"/>
        <family val="2"/>
        <scheme val="minor"/>
      </rPr>
      <t>erneuerbaren 
       Energieträgern</t>
    </r>
    <r>
      <rPr>
        <sz val="10"/>
        <color rgb="FF000000"/>
        <rFont val="Verdana"/>
        <family val="2"/>
        <scheme val="minor"/>
      </rPr>
      <t xml:space="preserve"> oder Abwärme im Umfang 
       von </t>
    </r>
    <r>
      <rPr>
        <b/>
        <sz val="10"/>
        <color rgb="FF000000"/>
        <rFont val="Verdana"/>
        <family val="2"/>
        <scheme val="minor"/>
      </rPr>
      <t xml:space="preserve">bis zu </t>
    </r>
    <r>
      <rPr>
        <sz val="10"/>
        <color rgb="FF000000"/>
        <rFont val="Verdana"/>
        <family val="2"/>
        <scheme val="minor"/>
      </rPr>
      <t xml:space="preserve">
       o     570 MWh jährlich (entspricht ca. 3.500 m² 
              beheizte Fläche bzw. 50 Wohnungen) durch 
              Erdgas </t>
    </r>
    <r>
      <rPr>
        <i/>
        <sz val="10"/>
        <color rgb="FF000000"/>
        <rFont val="Verdana"/>
        <family val="2"/>
        <scheme val="minor"/>
      </rPr>
      <t>oder</t>
    </r>
    <r>
      <rPr>
        <sz val="10"/>
        <color rgb="FF000000"/>
        <rFont val="Verdana"/>
        <family val="2"/>
        <scheme val="minor"/>
      </rPr>
      <t xml:space="preserve"> 
       o     320 MWh jährlich (entspricht ca. 2.000 m² 
              beheizte Fläche bzw. 30 Wohnungen) durch 
              Steinkohle ersetzt wird,
•     Wärmeerzeugung aus </t>
    </r>
    <r>
      <rPr>
        <b/>
        <sz val="10"/>
        <color rgb="FF000000"/>
        <rFont val="Verdana"/>
        <family val="2"/>
        <scheme val="minor"/>
      </rPr>
      <t>Müllverbrennung</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o     960 MWh jährlich (entspricht ca. 6.000 m² 
              beheizte Fläche bzw. 85 Wohnungen) durch 
              Heizöl </t>
    </r>
    <r>
      <rPr>
        <i/>
        <sz val="10"/>
        <color rgb="FF000000"/>
        <rFont val="Verdana"/>
        <family val="2"/>
        <scheme val="minor"/>
      </rPr>
      <t>oder</t>
    </r>
    <r>
      <rPr>
        <sz val="10"/>
        <color rgb="FF000000"/>
        <rFont val="Verdana"/>
        <family val="2"/>
        <scheme val="minor"/>
      </rPr>
      <t xml:space="preserve">
       o     bis zu 570 MWh jährlich (entspricht ca. 
              3.500 m² beheizte Fläche bzw. 50 Wohnungen) 
             durch Steinkohleverbrennung ersetzt wird,
•      Wärmeerzeugung aus </t>
    </r>
    <r>
      <rPr>
        <b/>
        <sz val="10"/>
        <color rgb="FF000000"/>
        <rFont val="Verdana"/>
        <family val="2"/>
        <scheme val="minor"/>
      </rPr>
      <t>Erdgasverbrennung</t>
    </r>
    <r>
      <rPr>
        <sz val="10"/>
        <color rgb="FF000000"/>
        <rFont val="Verdana"/>
        <family val="2"/>
        <scheme val="minor"/>
      </rPr>
      <t xml:space="preserve"> 
        im Umfang von </t>
    </r>
    <r>
      <rPr>
        <b/>
        <sz val="10"/>
        <color rgb="FF000000"/>
        <rFont val="Verdana"/>
        <family val="2"/>
        <scheme val="minor"/>
      </rPr>
      <t>bis zu</t>
    </r>
    <r>
      <rPr>
        <sz val="10"/>
        <color rgb="FF000000"/>
        <rFont val="Verdana"/>
        <family val="2"/>
        <scheme val="minor"/>
      </rPr>
      <t xml:space="preserve">
       o     1.500 MWh jährlich (entspricht ca. 10.000 m² 
              beheizte Fläche bzw. 140 Wohnungen) 
              durch Heizöl </t>
    </r>
    <r>
      <rPr>
        <i/>
        <sz val="10"/>
        <color rgb="FF000000"/>
        <rFont val="Verdana"/>
        <family val="2"/>
        <scheme val="minor"/>
      </rPr>
      <t>oder</t>
    </r>
    <r>
      <rPr>
        <sz val="10"/>
        <color rgb="FF000000"/>
        <rFont val="Verdana"/>
        <family val="2"/>
        <scheme val="minor"/>
      </rPr>
      <t xml:space="preserve">
       o     750 MWh jährlich (entspricht ca. 4.500 m² 
              beheizte Fläche bzw. 65 Wohnungen) durch 
              Steinkohleverbrennung ersetzt wird. </t>
    </r>
  </si>
  <si>
    <t>Die Angaben in der BA-Vorlage stellen schließlich die Ergebnisse Ihres Klimachecks, Ihre Ergänzungen und mögliche Verbesserungsmaßnahmen zusammenfassend dar (Tabellenbaltt 06). Übertragen Sie diese Angaben mit der Kopierfunktion (per „copy+paste“) bitte in die BA-Vorlage.</t>
  </si>
  <si>
    <t>Hinweis: Betriebliche und/oder städtische Anlagen betreffen bspw. Produktionsöfen, Druckluftsysteme, Elektromotoren, Anlagen der Intralogistik, Rechenzentren, Verkehrsanlagen, Straßenbeleuchtung, Kläranlagen, Versorgungsnetze etc.
Veränderungen des Endenergieverbrauchs von betrieblichen bzw. städtischen Anlagen können durch Zu- oder Rückbau, sowie durch energiebezogene Modernisierung im Bestand erzielt werden.</t>
  </si>
  <si>
    <t>Hinweis: Sofern die BA-Vorlage zu einer Zu- oder zu einer Abnahme von Stadtgrün führt, geben Sie bitte an, zu welchen Auswirkungen die BA-Vorlage im Saldo führt (Beispiel: Eine 3 ha große Freifläche wird bebaut, dabei werden 2 ha versiegelt, im Gegenzug wird jedoch 1 ha angrenzende Fläche (bspw. ein Parkplatz) entsiegelt. Insgesamt wird also mehr Fläche versiegelt). Klimafreundliche Verbesserungsvorkehrungen (hier bspw. die Entsiegelung des Parkplatzes) können im Tabellenblatt 05 Gesamteinordnung, Abschnitt d) benannt werden.</t>
  </si>
  <si>
    <r>
      <t xml:space="preserve">In diesem Handlungsfeld wird die voraussichtliche Auswirkung der BA-Vorlage auf Beschaffungsmaßnahmen durch das Bezirksamt und städtische Betriebe abgefragt. Öffentliche Beschaffungen umfassen im Sinne des Klimachecks drei Bereiche:
     •     </t>
    </r>
    <r>
      <rPr>
        <u/>
        <sz val="10"/>
        <rFont val="Verdana"/>
        <family val="2"/>
        <scheme val="minor"/>
      </rPr>
      <t>bewegliche materielle Güter</t>
    </r>
    <r>
      <rPr>
        <sz val="10"/>
        <rFont val="Verdana"/>
        <family val="2"/>
        <scheme val="minor"/>
      </rPr>
      <t xml:space="preserve">, d. h. bspw. Lebensmittel, Büromaterialien und 
            -ausstattungen, Dienstfahrzeuge, Betriebsfahrzeuge,
     •     </t>
    </r>
    <r>
      <rPr>
        <u/>
        <sz val="10"/>
        <rFont val="Verdana"/>
        <family val="2"/>
        <scheme val="minor"/>
      </rPr>
      <t>(Bau-)Materialien des Hoch- und Tiefbaus</t>
    </r>
    <r>
      <rPr>
        <sz val="10"/>
        <rFont val="Verdana"/>
        <family val="2"/>
        <scheme val="minor"/>
      </rPr>
      <t xml:space="preserve">, d. h. bspw. Rohstoffe und Materialien für den 
            Bau von Gebäuden, Verkehrswegen, Versorgungsnetzen und Anlagen,
     •     </t>
    </r>
    <r>
      <rPr>
        <u/>
        <sz val="10"/>
        <rFont val="Verdana"/>
        <family val="2"/>
        <scheme val="minor"/>
      </rPr>
      <t>Dienstleistungen,</t>
    </r>
    <r>
      <rPr>
        <sz val="10"/>
        <rFont val="Verdana"/>
        <family val="2"/>
        <scheme val="minor"/>
      </rPr>
      <t xml:space="preserve"> die in Auftrag gegeben werden, sowie
     •     </t>
    </r>
    <r>
      <rPr>
        <u/>
        <sz val="10"/>
        <rFont val="Verdana"/>
        <family val="2"/>
        <scheme val="minor"/>
      </rPr>
      <t>Vorgaben</t>
    </r>
    <r>
      <rPr>
        <sz val="10"/>
        <rFont val="Verdana"/>
        <family val="2"/>
        <scheme val="minor"/>
      </rPr>
      <t>, die das Beschaffungswesen betreffen, d. h. bspw. Vorgaben, die über die 
            Standards der Berliner Verwaltungsvorschrift Beschaffung und Umwelt – VwVBU hinausgehen.
In der Regel sind Beschaffungen mit negativen Auswirkungen auf den Klimaschutz verbunden, da in den meisten Fällen bspw. für Herstellung, Transport und Vertrieb von Gütern CO</t>
    </r>
    <r>
      <rPr>
        <vertAlign val="subscript"/>
        <sz val="10"/>
        <rFont val="Verdana"/>
        <family val="2"/>
        <scheme val="minor"/>
      </rPr>
      <t>2</t>
    </r>
    <r>
      <rPr>
        <sz val="10"/>
        <rFont val="Verdana"/>
        <family val="2"/>
        <scheme val="minor"/>
      </rPr>
      <t xml:space="preserve"> freigesetzt wird. Durch die Berücksichtigung klimafreundlicher Prinzipien können negative Auswirkungen auf den Klimaschutz jedoch gemindert werden.</t>
    </r>
  </si>
  <si>
    <r>
      <t xml:space="preserve">Ja, </t>
    </r>
    <r>
      <rPr>
        <sz val="10"/>
        <color theme="1"/>
        <rFont val="Verdana"/>
        <family val="2"/>
        <scheme val="minor"/>
      </rPr>
      <t>voraussichtlich</t>
    </r>
    <r>
      <rPr>
        <b/>
        <sz val="10"/>
        <color theme="1"/>
        <rFont val="Verdana"/>
        <family val="2"/>
        <scheme val="minor"/>
      </rPr>
      <t xml:space="preserve"> </t>
    </r>
    <r>
      <rPr>
        <sz val="10"/>
        <color theme="1"/>
        <rFont val="Verdana"/>
        <family val="2"/>
        <scheme val="minor"/>
      </rPr>
      <t>Beschaffungen</t>
    </r>
    <r>
      <rPr>
        <b/>
        <sz val="10"/>
        <color theme="1"/>
        <rFont val="Verdana"/>
        <family val="2"/>
        <scheme val="minor"/>
      </rPr>
      <t xml:space="preserve"> ohne Berücksichtigung der Leistungsblätter der VwVBU </t>
    </r>
    <r>
      <rPr>
        <sz val="10"/>
        <color theme="1"/>
        <rFont val="Verdana"/>
        <family val="2"/>
        <scheme val="minor"/>
      </rPr>
      <t>bzw. ohne Berücksichtigung von</t>
    </r>
    <r>
      <rPr>
        <b/>
        <sz val="10"/>
        <color theme="1"/>
        <rFont val="Verdana"/>
        <family val="2"/>
        <scheme val="minor"/>
      </rPr>
      <t xml:space="preserve"> Lebenszykluskosten</t>
    </r>
  </si>
  <si>
    <t>Bezweckt die BA-Vorlage eine Erhöhung des Bewusstseins für den Klimaschutz bei Akteurinnen und Akteuren im Bezirk?</t>
  </si>
  <si>
    <t>Abschnitt e) Prüfung von zusätzlichen Verbesserungsmaßnahmen für mehr Klimaschutz</t>
  </si>
  <si>
    <t>Hier gehts zu 07 FAQ</t>
  </si>
  <si>
    <t>Hier gehts zu 03 Basisprüfung</t>
  </si>
  <si>
    <t>Hier gehts zu 04.3 Energieversorgung </t>
  </si>
  <si>
    <t>Hier gehts zu 04.1 Energieverbrauch von Gebäuden und Anlagen </t>
  </si>
  <si>
    <t>Hier gehts zu 04.2 Verkehr</t>
  </si>
  <si>
    <t>Hier gehts zu 04.4 Stadtgrün </t>
  </si>
  <si>
    <t>Hier gehts zu 04.5 Kreislaufwirtschaft </t>
  </si>
  <si>
    <t>Hier gehts zu 04.6 Öffentliche Beschaffung </t>
  </si>
  <si>
    <t>Hier gehts zu 04.7 Bewusstseinsbildung </t>
  </si>
  <si>
    <t>Hier gehts zu 05 Gesamteinordnung &amp; Ergebnis</t>
  </si>
  <si>
    <t>Hier gehts zu 06 Angaben in der BA-Vorlage</t>
  </si>
  <si>
    <t>Hinweis: Eine Abnahme der Anzahl von Neubauten liegt dann vor, wenn bestehende Planungen für Neubauten verringert bzw. zurückgenommen werden. In den unten stehenden Erläuterungen werden verschiedene Metriken verwendet. Dies soll Ihnen die Beantwortung der Frage erleichtern, indem sie sich auf diejenige Metrik beziehen können, zu der Ihnen Informationen vorliegen. Sollten Ihnen zu verschiedenen Metriken Werte vorliegen, orientieren Sie sich gerne am erstgenannten Wert. Dieser weist eine höhere Genauigkeit auf.</t>
  </si>
  <si>
    <r>
      <rPr>
        <b/>
        <sz val="10"/>
        <color theme="1"/>
        <rFont val="Verdana"/>
        <family val="2"/>
        <scheme val="minor"/>
      </rPr>
      <t>Ja</t>
    </r>
    <r>
      <rPr>
        <sz val="10"/>
        <color theme="1"/>
        <rFont val="Verdana"/>
        <family val="2"/>
        <scheme val="minor"/>
      </rPr>
      <t xml:space="preserve">, infolge der BA-Vorlage werden die zu errichtenden Neubauten den gesetzlich festgeschriebenen energetischen Mindeststandard (GEG) voraussichtlich </t>
    </r>
    <r>
      <rPr>
        <b/>
        <sz val="10"/>
        <color theme="1"/>
        <rFont val="Verdana"/>
        <family val="2"/>
        <scheme val="minor"/>
      </rPr>
      <t>erheblich übertreffen (entpricht Passivhausstandard).</t>
    </r>
  </si>
  <si>
    <r>
      <rPr>
        <b/>
        <sz val="10"/>
        <color theme="1"/>
        <rFont val="Verdana"/>
        <family val="2"/>
        <scheme val="minor"/>
      </rPr>
      <t>Ja</t>
    </r>
    <r>
      <rPr>
        <sz val="10"/>
        <color theme="1"/>
        <rFont val="Verdana"/>
        <family val="2"/>
        <scheme val="minor"/>
      </rPr>
      <t xml:space="preserve">, in Folge der BA-Vorlage werden die zu errichtenden Neubauten den gesetzlich festgeschriebenen energetischen Mindeststandard (GEG) voraussichtlich </t>
    </r>
    <r>
      <rPr>
        <b/>
        <sz val="10"/>
        <color theme="1"/>
        <rFont val="Verdana"/>
        <family val="2"/>
        <scheme val="minor"/>
      </rPr>
      <t>deutlich übertreffen (entspricht KfW-40-Standard).</t>
    </r>
    <r>
      <rPr>
        <sz val="10"/>
        <color theme="1"/>
        <rFont val="Verdana"/>
        <family val="2"/>
        <scheme val="minor"/>
      </rPr>
      <t xml:space="preserve"> </t>
    </r>
  </si>
  <si>
    <r>
      <rPr>
        <b/>
        <sz val="10"/>
        <color theme="1"/>
        <rFont val="Verdana"/>
        <family val="2"/>
        <scheme val="minor"/>
      </rPr>
      <t>Ja</t>
    </r>
    <r>
      <rPr>
        <sz val="10"/>
        <color theme="1"/>
        <rFont val="Verdana"/>
        <family val="2"/>
        <scheme val="minor"/>
      </rPr>
      <t xml:space="preserve">, in Folge der BA-Vorlage werden die zu errichtenden Neubauten den gesetzlich festgeschriebenen energetischen Mindeststandard (GEG) voraussichtlich </t>
    </r>
    <r>
      <rPr>
        <b/>
        <sz val="10"/>
        <color theme="1"/>
        <rFont val="Verdana"/>
        <family val="2"/>
        <scheme val="minor"/>
      </rPr>
      <t xml:space="preserve">übertreffen (entspricht KfW-55-Standard). </t>
    </r>
  </si>
  <si>
    <t>Hinweis: Eine Abnahme der Anzahl energetischer Gebäudesanierungen liegt dann vor, wenn bestehende Planungen für energetische Gebäudesanierungen verringert bzw. zurückgenommen werden. In den unten stehenden Erläuterungen werden verschiedene Metriken verwendet. Dies soll Ihnen die Beantwortung der Frage erleichtern, indem Sie sich auf diejenige Metrik beziehen können, zu der Ihnen Informationen vorliegen. Sollten Ihnen zu verschiedenen Metriken Werte vorliegen, orientieren Sie sich gerne am erstgenannten Wert. Dieser weist eine höhere Genauigkeit auf.</t>
  </si>
  <si>
    <t>Ist zu erwarten, dass die BA-Vorlage eine Auswirkung auf den energetischen Standard von Neubauprojekten im Bezirk im Allgemeinen, d. h. nicht ein konkretes Neubauprojekt betreffend, haben wird?</t>
  </si>
  <si>
    <t>Das heißt: Ist zu erwarten, dass sich infolge der BA-Vorlage der relative Anteil der Wege, die mit den jeweiligen Verkehrsträgern zurückgelegt werden, ändert? Eine Veränderung der insgesamt zurückgelegten Wege ist dabei nicht gegeben (dies wird in Frage 2 thematisiert). Eine Zu- oder Abnahme der zurückgelegten Wege eines Verkehrsträgers führt daher automatisch zu einer entsprechenden Ab- oder Zunahme der Wege der anderen Verkehrsträger.</t>
  </si>
  <si>
    <t>Hinweis: Die Verkehrsleistung im Güterverkehr wird in Form von zurückgelegten Tonnenkilometern gemessen. Die Berechnung dieser Größe ergibt sich aus zurückgelegter Strecke (in km) multipliziert mit der beförderten Gütermenge (in Tonnen).
Dabei wird zwischen emissionsintensiven Fahrzeugen (insb. Lastkraftwagen und Transportern mit Dieselantrieb) und emissionsärmeren Fahrzeugen (Lastkraftwagen und Transporter mit alternativen Antriebstechnologien) unterschieden.</t>
  </si>
  <si>
    <t xml:space="preserve">Das heißt: Ist zu erwarten, dass sich infolge der BA-Vorlage der relative Anteil der Güter, die mit emissionsintensiven Fahrzeugen (insb. Lastkraftwagen und Transportern mit Dieselantrieb), emissionsärmeren Fahrzeugen (Lastkraftwagen und Transporter mit alternativen Antriebstechnologien) und (weitestgehend) emissionsfreien Fahrzeugen (Lastenräder) innerhalb des Bezirks transportiert werden, ändert?
Hinweis: Die Verkehrsleistung im Güterverkehr wird in Form von zurückgelegten Tonnenkilometern gemessen. Die Berechnung dieser Größe ergibt sich aus zurückgelegter Strecke (in km) multipliziert mit der beförderten Gütermenge (in Tonnen). </t>
  </si>
  <si>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Abnahme</t>
    </r>
    <r>
      <rPr>
        <sz val="10"/>
        <color theme="1"/>
        <rFont val="Verdana"/>
        <family val="2"/>
        <scheme val="minor"/>
      </rPr>
      <t xml:space="preserve"> des Anteils emissionsintensiven Gütertransports im Regional- und Fernverkehr</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</si>
  <si>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Abnahme</t>
    </r>
    <r>
      <rPr>
        <sz val="10"/>
        <color theme="1"/>
        <rFont val="Verdana"/>
        <family val="2"/>
        <scheme val="minor"/>
      </rPr>
      <t xml:space="preserve"> des Anteils emissionsintensiven Gütertransports im Regional- und Fernverkehr</t>
    </r>
  </si>
  <si>
    <r>
      <rPr>
        <b/>
        <sz val="10"/>
        <color theme="1"/>
        <rFont val="Verdana"/>
        <family val="2"/>
        <scheme val="minor"/>
      </rPr>
      <t>Nein</t>
    </r>
    <r>
      <rPr>
        <sz val="10"/>
        <color theme="1"/>
        <rFont val="Verdana"/>
        <family val="2"/>
        <scheme val="minor"/>
      </rPr>
      <t xml:space="preserve">, voraussichtlich </t>
    </r>
    <r>
      <rPr>
        <b/>
        <sz val="10"/>
        <color theme="1"/>
        <rFont val="Verdana"/>
        <family val="2"/>
        <scheme val="minor"/>
      </rPr>
      <t>keine Veränderung</t>
    </r>
    <r>
      <rPr>
        <sz val="10"/>
        <color theme="1"/>
        <rFont val="Verdana"/>
        <family val="2"/>
        <scheme val="minor"/>
      </rPr>
      <t xml:space="preserve"> in der Zusammensetzung des Gütertransports nach Verkehrsträgern im Regional- und Fernverkehr</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</si>
  <si>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Zunahme</t>
    </r>
    <r>
      <rPr>
        <sz val="10"/>
        <color theme="1"/>
        <rFont val="Verdana"/>
        <family val="2"/>
        <scheme val="minor"/>
      </rPr>
      <t xml:space="preserve"> des Anteils emissionsintensiven Gütertransports im Regional- und Fernverkehr</t>
    </r>
  </si>
  <si>
    <r>
      <rPr>
        <b/>
        <sz val="10"/>
        <color theme="1"/>
        <rFont val="Verdana"/>
        <family val="2"/>
        <scheme val="minor"/>
      </rPr>
      <t>Ja</t>
    </r>
    <r>
      <rPr>
        <sz val="10"/>
        <color theme="1"/>
        <rFont val="Verdana"/>
        <family val="2"/>
        <scheme val="minor"/>
      </rPr>
      <t xml:space="preserve">, voraussichtlich </t>
    </r>
    <r>
      <rPr>
        <b/>
        <sz val="10"/>
        <color theme="1"/>
        <rFont val="Verdana"/>
        <family val="2"/>
        <scheme val="minor"/>
      </rPr>
      <t>erhebliche Zunahme</t>
    </r>
    <r>
      <rPr>
        <sz val="10"/>
        <color theme="1"/>
        <rFont val="Verdana"/>
        <family val="2"/>
        <scheme val="minor"/>
      </rPr>
      <t xml:space="preserve"> des Anteils emissionsintensiven Gütertransports im Regional- und Fernverkehr</t>
    </r>
  </si>
  <si>
    <t>Ist zu erwarten, dass es infolge der BA-Vorlage zu einer Veränderung der Anteile emissionsintensiver oder weniger emissionsinternsiver Verkehrsträger am Verkehrsaufkommen (Modal Split) des Güterverkehrs kommen wird, der Güter in den Bezirk hinein bzw. aus dem Bezirk hinaus transportiert (Regional- und Fernverkehr)?</t>
  </si>
  <si>
    <t>Hinweis: Seit 2013 verfügt Berlin über die Verwaltungsvorschrift Beschaffung und Umwelt (VwVBU). Die Verwaltungsvorschrift gilt für Senatsverwaltungen und den ihnen nachgeordneten Behörden als auch den Bezirksverwaltungen. Die Vorschrift dient einer praktikablen Umsetzung der gesetzlichen Vorgaben zum umwelt- und klimaverträglichen Beschaffungswesen. Die VwVBU umfasst über 30 Leistungsblätter u.a. mit Vorgaben zur Beschaffung von strombetriebenen Geräten und technischen Ausstattungen, Fahrzeugen, Energie, Bekleidung, Bau-, Sanierungs- und Renovierungsmaterialien, Beschaffungen im Rahmen von Großveranstaltungen, Lebensmitteln, Büroartikeln, Abfallverwertungsaufträgen, etc.</t>
  </si>
  <si>
    <t>Die VwVBU basiert einerseits auf der Beschaffung umwelt- und klimaverträglicher Produkte und Leistungen und andererseits auf der expliziten Berücksichtigung von Lebenszykluskosten. Bei der Betrachtung von Lebenszykluskosten werden gegenüber konventionellen Beschaffungsvorgängen nicht nur die Anschaffungskosten, sondern die Kosten des gesamten Leistungs- bzw. Produktlebenszyklus betrachtet, d. h. von der Herstellung über den Betrieb bis hin zur Entsorgung.
Sofern zu erwarten ist, dass infolge der BA-Vorlage Beschaffungen getätigt werden und Sie zum Zeitpunkt des Klimachecks noch nicht absehen können, nach welchen Anforderungen und Vorgaben die Beschaffungen voraussichtlich getätigt werden (bspw. wenn es sich um Konzepte oder Strategien handelt), wählen Sie bitte Antwortmöglichkeit "Ja, voraussichtlich Beschaffung gemäß den Leistungsblättern der VwVBU bzw. Berücksichtung von Lebenszykluskosten" aus.</t>
  </si>
  <si>
    <t>Die VwVBU sowie deren Leistungsblätter können Sie hier einsehen:</t>
  </si>
  <si>
    <r>
      <t xml:space="preserve">Das Stadtgrün nimmt infolge der BA-Vorlage im Bezirk im Saldo um </t>
    </r>
    <r>
      <rPr>
        <b/>
        <sz val="10"/>
        <color rgb="FF000000"/>
        <rFont val="Verdana"/>
        <family val="2"/>
        <scheme val="minor"/>
      </rPr>
      <t>mehr als</t>
    </r>
    <r>
      <rPr>
        <sz val="10"/>
        <color rgb="FF000000"/>
        <rFont val="Verdana"/>
        <family val="2"/>
        <scheme val="minor"/>
      </rPr>
      <t xml:space="preserve"> 
•      7,5 ha Wald, 
•      20 ha Parkfläche,
•      20 ha Rasen, Wiesen und 
       Dach- und Fassadenbegrünung, 
•      20 ha Kleingärtenfläche 
•      20 ha landwirtschaftliche 
       Fläche oder
•      0,6 ha wiedervernässte 
       Moorfläche 
</t>
    </r>
    <r>
      <rPr>
        <b/>
        <sz val="10"/>
        <color rgb="FF000000"/>
        <rFont val="Verdana"/>
        <family val="2"/>
        <scheme val="minor"/>
      </rPr>
      <t>zu</t>
    </r>
    <r>
      <rPr>
        <sz val="10"/>
        <color rgb="FF000000"/>
        <rFont val="Verdana"/>
        <family val="2"/>
        <scheme val="minor"/>
      </rPr>
      <t>.</t>
    </r>
  </si>
  <si>
    <r>
      <t xml:space="preserve">Das Stadtgrün nimmt infolge der BA-Vorlage im Bezirk im Saldo um </t>
    </r>
    <r>
      <rPr>
        <b/>
        <sz val="10"/>
        <color rgb="FF000000"/>
        <rFont val="Verdana"/>
        <family val="2"/>
        <scheme val="minor"/>
      </rPr>
      <t xml:space="preserve">bis zu </t>
    </r>
    <r>
      <rPr>
        <sz val="10"/>
        <color rgb="FF000000"/>
        <rFont val="Verdana"/>
        <family val="2"/>
        <scheme val="minor"/>
      </rPr>
      <t xml:space="preserve">
•      7,5 ha Wald, 
•      20 ha Parkfläche,
•      20 ha Rasen, Wiesen und 
       Dach- und Fassadenbegrünung, 
•      20 ha Kleingärtenfläche 
•      20 ha landwirtschaftliche 
       Fläche oder
•      0,6 ha wiedervernässte 
       Moorfläche 
</t>
    </r>
    <r>
      <rPr>
        <b/>
        <sz val="10"/>
        <color rgb="FF000000"/>
        <rFont val="Verdana"/>
        <family val="2"/>
        <scheme val="minor"/>
      </rPr>
      <t>zu</t>
    </r>
    <r>
      <rPr>
        <sz val="10"/>
        <color rgb="FF000000"/>
        <rFont val="Verdana"/>
        <family val="2"/>
        <scheme val="minor"/>
      </rPr>
      <t>.</t>
    </r>
  </si>
  <si>
    <r>
      <t xml:space="preserve">Das Stadtgrün nimmt infolge der BA-Vorlage im Bezirk im Saldo um </t>
    </r>
    <r>
      <rPr>
        <b/>
        <sz val="10"/>
        <color rgb="FF000000"/>
        <rFont val="Verdana"/>
        <family val="2"/>
        <scheme val="minor"/>
      </rPr>
      <t>bis zu</t>
    </r>
    <r>
      <rPr>
        <sz val="10"/>
        <color rgb="FF000000"/>
        <rFont val="Verdana"/>
        <family val="2"/>
        <scheme val="minor"/>
      </rPr>
      <t xml:space="preserve"> 
•      4 ha Wald, 
•      10 ha Parkfläche,
•      20 ha Rasen, Wiesen und 
       Dach- und Fassadenbegrünung, 
•      15 ha Kleingärtenfläche 
•      18 ha landwirtschaftliche 
       Fläche oder
•      0,6 ha wiedervernässte 
       Moorfläche  
</t>
    </r>
    <r>
      <rPr>
        <b/>
        <sz val="10"/>
        <color rgb="FF000000"/>
        <rFont val="Verdana"/>
        <family val="2"/>
        <scheme val="minor"/>
      </rPr>
      <t>ab</t>
    </r>
    <r>
      <rPr>
        <sz val="10"/>
        <color rgb="FF000000"/>
        <rFont val="Verdana"/>
        <family val="2"/>
        <scheme val="minor"/>
      </rPr>
      <t>.</t>
    </r>
  </si>
  <si>
    <r>
      <t xml:space="preserve">Das Stadtgrün nimmt infolge der BA-Vorlage im Bezirk im Saldo um </t>
    </r>
    <r>
      <rPr>
        <b/>
        <sz val="10"/>
        <color rgb="FF000000"/>
        <rFont val="Verdana"/>
        <family val="2"/>
        <scheme val="minor"/>
      </rPr>
      <t xml:space="preserve">mehr als </t>
    </r>
    <r>
      <rPr>
        <sz val="10"/>
        <color rgb="FF000000"/>
        <rFont val="Verdana"/>
        <family val="2"/>
        <scheme val="minor"/>
      </rPr>
      <t xml:space="preserve">
•      4 ha Wald, 
•      10 ha Parkfläche,
•      20 ha Rasen, Wiesen und 
       Dach- und Fassadenbegrünung, 
•      15 ha Kleingärtenfläche 
•      18 ha landwirtschaftliche 
       Fläche oder
•      0,6 ha wiedervernässte 
       Moorfläche 
</t>
    </r>
    <r>
      <rPr>
        <b/>
        <sz val="10"/>
        <color rgb="FF000000"/>
        <rFont val="Verdana"/>
        <family val="2"/>
        <scheme val="minor"/>
      </rPr>
      <t>ab</t>
    </r>
    <r>
      <rPr>
        <sz val="10"/>
        <color rgb="FF000000"/>
        <rFont val="Verdana"/>
        <family val="2"/>
        <scheme val="minor"/>
      </rPr>
      <t>.</t>
    </r>
  </si>
  <si>
    <t xml:space="preserve">Hinweis: Ein Einfluss auf den Bestand an Stadtgrün ist bspw. dann gegeben, wenn infolge der BA-Vorlage Flächen hinzukommen (bspw. durch Renaturierung, Bepflanzung, Dach- und Fassadenbegrünung, Anlegen von Parks oder städtischen Wiesen) oder reduziert werden (Entwässerung, Versiegelung). Eine qualitative Veränderung des Bestands an Stadtgrün (bspw. im Rahmen von Maßnahmen zur Klimaanpassung) wird hierbei nicht einbezogen.
</t>
  </si>
  <si>
    <t>Das heißt: Ist zu erwarten, dass sich infolge der BA-Vorlage der relative Anteil der Güter ändert, die auf der Straße, der Schiene bzw. dem Schiff in den Bezirk hinein bzw. aus dem Bezirk hinaus transportiert werden?
Hinweis: Ein herkömmlicher Lastkraftwagen (LkW) transportiert Güter im Bereich von 7,5 bis 18 Tonnen. 7.500 Tonnen werden daher in etwa 400 bis 1.000 Fahrten transportiert.</t>
  </si>
  <si>
    <t>in Folge der BA-Vorlage werden die zu errichtenden Neubauten vollständig durch erneuerbare Energien versorgt.</t>
  </si>
  <si>
    <t>in Folge der BA-Vorlage werden die zu errichtenden Neubauten den gesetzlich festgeschriebenen energetischen Mindeststandard (GEG) voraussichtlich erheblich übertreffen (Passivhaus Standard).</t>
  </si>
  <si>
    <t xml:space="preserve">in Folge der BA-Vorlage werden die zu errichtenden Neubauten den gesetzlich festgeschriebenen energetischen Mindeststandard (GEG) voraussichtlich deutlich übertreffen (KfW 40 Standard). </t>
  </si>
  <si>
    <t xml:space="preserve">in Folge der BA-Vorlage werden die zu errichtenden Neubauten den gesetzlich festgeschriebenen energetischen Mindeststandard (GEG) voraussichtlich übertreffen (KfW 55 Standard). </t>
  </si>
  <si>
    <t>in Folge der BA-Vorlage werden Neubauten im Allgemeinen den gesetzlich festgeschriebenen energetischen Mindeststandard (GEG) erheblich übertreffen.</t>
  </si>
  <si>
    <t>in Folge der BA-Vorlage werden Neubauten im Allgemeinen den gesetzlich festgeschriebenen energetischen Mindeststandard (GEG) übertreffen.</t>
  </si>
  <si>
    <t xml:space="preserve">in Folge der BA-Vorlage werden die sanierten Gebäude komplett saniert und dabei den gesetzlich festgeschriebenen energetischen Mindeststandard (GEG) erheblich übertreffen. </t>
  </si>
  <si>
    <t>in Folge der BA-Vorlage werden die sanierten Gebäude komplett saniert und dabei den gesetzlich festgeschriebenen energetischen Mindeststandard (GEG) deutlich übertreffen.</t>
  </si>
  <si>
    <t>in Folge der BA-Vorlage werden die sanierten Gebäude komplett saniert und dabei den gesetzlich festgeschriebenen energetischen Mindeststandard (GEG) leicht übertreffen.</t>
  </si>
  <si>
    <t>in Folge der BA-Vorlage werden die sanierten Gebäude komplett saniert und dabei den gesetzlich festgeschriebenen energetischen Mindeststandard (GEG) erreichen.</t>
  </si>
  <si>
    <t>Im Rahmen der BA-Vorlage sind Maßnahmen vorgesehen, damit die bei der Umsetzung der BA-Vorlage anfallenden Stoffe bzw. Abfälle vermieden (z.B. durch Mehrwegprodukte) oder Produkte wiederwendet (z.B. Möbel, Bauteile) werden können.</t>
  </si>
  <si>
    <t>Im Rahmen der BA-Vorlage sind Maßnahmen vorgesehen, damit bei Umsetzung der BA-Vorlage anfallende Wertstoffe (z.B. Bioabfall, Beton) sortenrein getrennt gesammelt und einer stofflichen Verwertung zugeführt werden können.</t>
  </si>
  <si>
    <t>Bei den mit der BA-Vorlage verbundenen Beschaffungsvorgängen werden die Anforderungen der VwVBU übererfüllt.</t>
  </si>
  <si>
    <t>Bei den mit der BA-Vorlage verbundenen Beschaffungsvorgängen werden die Anforderungen der VwVBU erfüllt.</t>
  </si>
  <si>
    <t>Die BA-Vorlage führt voraussichtlich zu positiven Auswirkungen auf den Klimaschutz.</t>
  </si>
  <si>
    <t>1) Basisprüfung: Hat die BA-Vorlage voraussichtlich Auswirkungen auf den Klimaschutz oder die Klimaanpassung?
2) Hauptprüfung: Wie groß sind die voraussichtlichen Auswirkungen der BA-Vorlage auf den Klimaschutz oder die Klimaanpassung?
3) Optionale Ergänzungen und Verbesserungsmaßnahmen: Inwiefern wurden im Vorfeld der BA-Vorlage bereits Prüfungen vorgenommen, die Aussagen über zu erwartende Auswirkungen auf den Klimaschutz oder die Klimaanpassung ermöglichen (bspw. Umweltverträglichkeitsprüfungen)? Inwiefern sind in der BA-Vorlage bereits Maßnahmen enthalten, die sich positiv auf den Klimaschutz oder die Klimaanpassung auswirken? Welche Möglichkeiten bestehen, um (weitere) klimafreundliche Verbesserungen in der BA-Vorlage zu berücksichtigen?</t>
  </si>
  <si>
    <r>
      <t xml:space="preserve">In der anschließenden Hauptprüfung (Tabellenblatt 04.1 bis 04.7) hilft Ihnen der Klimacheck dabei, eine detailliertere Einschätzung der zu erwartenden Auswirkungen auf den Klimaschutz vorzunehmen. Die Hauptprüfung ist in sieben Handlungsfelder untergliedert, die jeweils für den </t>
    </r>
    <r>
      <rPr>
        <i/>
        <sz val="10"/>
        <rFont val="Verdana"/>
        <family val="2"/>
        <scheme val="minor"/>
      </rPr>
      <t>Klimaschutz</t>
    </r>
    <r>
      <rPr>
        <sz val="10"/>
        <rFont val="Verdana"/>
        <family val="2"/>
        <scheme val="minor"/>
      </rPr>
      <t xml:space="preserve"> im Bezirk eine besondere Bedeutung haben:</t>
    </r>
  </si>
  <si>
    <t xml:space="preserve">Im Rahmen der Basisprüfung in Tabellenblatt 03 Basisprüfung schätzen Sie zunächst ein, ob Ihre BA-Vorlage grundsätzlich Auswirkungen auf den Klimaschutz oder die Klimaanpassung erwarten lässt. Sind infolge Ihrer BA-Vorlage keine Auswirkungen auf den Klimaschutz oder die Klimaanpassung zu erwarten, ist der Klimacheck schon nach der Basisprüfung beendet. Dies trifft bspw. auf BA-Vorlagen aus klimafernen Themengebieten oder bei Berichten zu (siehe Hilfestellung Basisprüfung). Sofern Sie Auswirkungen auf den Klimaschutz oder die Klimaanpassung nicht vollständig ausschließen können, nehmen Sie bitte im Anschluss an die Basisprüfung die Hauptprüfung vor.
</t>
  </si>
  <si>
    <t>Bitte treffen Sie zunächst eine Einschätzung darüber, ob Ihre BA-Vorlage voraussichtlich Auswirkungen auf den Klimaschutz oder die Klimaanpassung haben wird. Beantworten Sie dazu bitte die folgende Frage. Nutzen Sie für Ihre Einschätzung bei Bedarf die untenstehende Hilfestellung zur Basisprüfung.</t>
  </si>
  <si>
    <t>Ist zu erwarten, dass Ihre BA-Vorlage positive oder negative Auswirkungen auf den Klimaschutz oder die Klimaanpassung haben wird?</t>
  </si>
  <si>
    <r>
      <rPr>
        <b/>
        <sz val="10"/>
        <color theme="1"/>
        <rFont val="Verdana"/>
        <family val="2"/>
        <scheme val="minor"/>
      </rPr>
      <t>Nein</t>
    </r>
    <r>
      <rPr>
        <sz val="10"/>
        <color theme="1"/>
        <rFont val="Verdana"/>
        <family val="2"/>
        <scheme val="minor"/>
      </rPr>
      <t xml:space="preserve">, die BA-Vorlage hat keine Auswirkungen auf den Klimaschutz oder die Klimaanpassung.
</t>
    </r>
    <r>
      <rPr>
        <i/>
        <sz val="10"/>
        <color theme="1"/>
        <rFont val="Verdana"/>
        <family val="2"/>
        <scheme val="minor"/>
      </rPr>
      <t>Dies ist bspw. bei Angelegenheiten der Familien-, Kultur- oder Justizpolitik der Fall sowie bei Vorlagen rein berichtenden Charakters.</t>
    </r>
  </si>
  <si>
    <r>
      <rPr>
        <b/>
        <sz val="10"/>
        <rFont val="Verdana"/>
        <family val="2"/>
        <scheme val="minor"/>
      </rPr>
      <t>Ich bin mir nicht sicher</t>
    </r>
    <r>
      <rPr>
        <sz val="10"/>
        <rFont val="Verdana"/>
        <family val="2"/>
        <scheme val="minor"/>
      </rPr>
      <t>, ob die BA-Vorlage Auswirkungen auf den Klimaschutz oder die Klimaanpassung hat.</t>
    </r>
  </si>
  <si>
    <r>
      <t xml:space="preserve">Ja, </t>
    </r>
    <r>
      <rPr>
        <sz val="10"/>
        <color theme="1"/>
        <rFont val="Verdana"/>
        <family val="2"/>
        <scheme val="minor"/>
      </rPr>
      <t>die BA-Vorlage hat Auswirkungen auf den Klimaschutz oder die Klimaanpassung; sie hat etwas mit Energieversorgung, Energieverbrauch von Gebäuden oder städtischer Infrastruktur, mit Verkehr, Beschaffung, mit Grün- und Freiflächen oder Abfall- und Abwasserentsorgung zu tun und/oder sie unterstützt die Bewusstseinsbildung für den Klimaschutz.</t>
    </r>
  </si>
  <si>
    <t>04.8 Klimaanpassung</t>
  </si>
  <si>
    <t xml:space="preserve">Hinweise: Schäden durch lokale Überflutung nach Starkregenregenereignissen können unter anderem sein:
</t>
  </si>
  <si>
    <t xml:space="preserve">    •  Verletzungen oder tödliche Unfälle von Menschen,
    •  Hochwasserschäden an Gebäuden (insbesondere Kellerräumen), Straßen, Kanalisation, Strom- und 
       Kommunikationsnetzen, in unterirdischen Verkehrsnetzen, landwirtschaftlichen Flächen und an privatem
       Eigentum,
    •  Hochwasserschäden an der Natur.</t>
  </si>
  <si>
    <r>
      <t xml:space="preserve">Das Risiko für Schäden durch lokale Überflutung nach Starkregenereignissen </t>
    </r>
    <r>
      <rPr>
        <b/>
        <i/>
        <sz val="10"/>
        <color theme="1"/>
        <rFont val="Verdana"/>
        <family val="2"/>
        <scheme val="minor"/>
      </rPr>
      <t>steigt</t>
    </r>
    <r>
      <rPr>
        <i/>
        <sz val="10"/>
        <color theme="1"/>
        <rFont val="Verdana"/>
        <family val="2"/>
        <scheme val="minor"/>
      </rPr>
      <t xml:space="preserve"> insbesondere durch:
</t>
    </r>
  </si>
  <si>
    <t xml:space="preserve">    •  Versiegelung von Flächen,
    •  Kanalisierung von Oberflächengewässern,
    •  Bebauung von Flutflächen,
    •  wasserunsensible Planung bei der Gestaltung von öffentlichen Flächen.</t>
  </si>
  <si>
    <r>
      <t xml:space="preserve">Das Risiko für Schäden durch lokale Überflutung nach Starkregenereignissen </t>
    </r>
    <r>
      <rPr>
        <b/>
        <i/>
        <sz val="10"/>
        <color theme="1"/>
        <rFont val="Verdana"/>
        <family val="2"/>
        <scheme val="minor"/>
      </rPr>
      <t>sinkt</t>
    </r>
    <r>
      <rPr>
        <i/>
        <sz val="10"/>
        <color theme="1"/>
        <rFont val="Verdana"/>
        <family val="2"/>
        <scheme val="minor"/>
      </rPr>
      <t xml:space="preserve"> insbesondere durch:
</t>
    </r>
  </si>
  <si>
    <t xml:space="preserve">    •  wassersensible Gestaltung von öffentlichen Flächen wie Verkehrs- und Freiflächen oder Gebäuden, z. B. durch 
       die Wiederherstellung natürlicher Bodenfunktionen; die Einrichtung von Retentionsflächen, Sickergruben, Rigolen 
       oder Gründächern,
    •  Renaturierung von Oberflächengewässern und den Anschluss der Gewässer an freie Flutflächen,
    •  bauplanerische Freilassung von Flutflächen,
    •  klimawandelangepasste Flutschutzmaßnahmen in Gewässernähe, z. B. den Ausbau von Retentionsflächen und 
        Wasserspeichern,
    •  Anpassung der Kanalisation an Starkregenereignisse,
    •  Verbesserung von Katastrophenschutzplänen und -strukturen für Starkregen und Flutereignisse,
    •  gezielte Kommunikation zur Verbesserung der individuellen und kollektiven Reaktion auf Hochwasser und 
       Starkregen.</t>
  </si>
  <si>
    <t>pn</t>
  </si>
  <si>
    <t xml:space="preserve">Hinweise: Schäden durch Hitze können unter anderem sein:
</t>
  </si>
  <si>
    <t xml:space="preserve">    •  hitzebedingte Übersterblichkeit (Mortalität) oder schwere, hitzebedingte gesundheitliche Beeinträchtigung 
       (Morbidität) insbesondere vulnerabler Gruppen,
    •  Hitzeschäden an der Infrastruktur, z. B. Straßenbelagsschäden, Gebäudeschäden, Ausfälle in Verkehrsnetzen 
       oder Stromnetzen,
    •  Hitzeschäden an der Natur, z. B. Wald- oder Böschungsbrände, Vertrocknen von Grünflächen, Feuchtgebieten
       und Flüssen, Verlust der natürlich Bodenfunktionen,
    •  Verlust landwirtschaftlicher Erträge.</t>
  </si>
  <si>
    <r>
      <t xml:space="preserve">Das Risiko für Schäden durch Hitze </t>
    </r>
    <r>
      <rPr>
        <b/>
        <i/>
        <sz val="10"/>
        <color theme="1"/>
        <rFont val="Verdana"/>
        <family val="2"/>
        <scheme val="minor"/>
      </rPr>
      <t>steigt</t>
    </r>
    <r>
      <rPr>
        <i/>
        <sz val="10"/>
        <color theme="1"/>
        <rFont val="Verdana"/>
        <family val="2"/>
        <scheme val="minor"/>
      </rPr>
      <t xml:space="preserve"> insbesondere durch:
</t>
    </r>
  </si>
  <si>
    <t xml:space="preserve">    •  bauliche und stadtplanerische Maßnahmen die das Auftreten von Hitzeinseln verstärken, z. B. durch 
       Flächenversiegelung, Reduktion von Grün- und Wasserflächen, Einsatz hitzeabsorbierender, dunkler Materialien, 
       Erhöhung der Sonnenreflektion in den Stadtraum, Unterbrechung von Kaltluftkorridoren,
    •  bauliche und stadtplanerische Maßnahmen ohne gezielte Hitzeschutzmaßnahmen, z. B. Gebäude ohne aktive 
       oder passive Klimatisierung, Gebäude und Plätze ohne Verschattungsplanung, Planung von öffentlichen Plätzen 
       ohne Trinkwasserversorgung,
    •  bauliche Verdichtung,
    •  Planung und Umsetzung von Grünflächen ohne gezielter Hitze- und Dürreanpassung, z. B. Planung mit 
        monotoner und hitzeempfindlicher Bepflanzung, mangelnder Bewässerung oder Regenwasserretention,
    •  Ausrichtung von Großveranstaltungen ohne angemessene Hitzeschutzvorkehrungen.</t>
  </si>
  <si>
    <r>
      <t xml:space="preserve">Das Risiko für Schäden durch Hitze </t>
    </r>
    <r>
      <rPr>
        <b/>
        <i/>
        <sz val="10"/>
        <color theme="1"/>
        <rFont val="Verdana"/>
        <family val="2"/>
        <scheme val="minor"/>
      </rPr>
      <t>sinkt</t>
    </r>
    <r>
      <rPr>
        <i/>
        <sz val="10"/>
        <color theme="1"/>
        <rFont val="Verdana"/>
        <family val="2"/>
        <scheme val="minor"/>
      </rPr>
      <t xml:space="preserve"> insbesondere durch:
</t>
    </r>
  </si>
  <si>
    <t xml:space="preserve">    •  bauliche und stadtplanerische Maßnahmen mit gezielten Hitzeschutzmaßnahmen, z. B. aktive oder passive 
       Klimatisierung von Innenräumen, zusätzliche Grünflächen, Baumbestände oder Wasserflächen, Fassaden- und
       Dachbegrünung, gezielte Verschattung, Vermeidung von Reflektion in den Stadtraum, Verstärkung des
       Albedoeffekts, Förderung von Kaltluftkorridoren,
    •  Hitze- und dürreangepasste Grünflächenbewirtschaftung, z.B. strukturreiche Bepflanzung, Pflanzungen zur 
       Verschattung, Auswahl von hitzeresistenten Pflanzen, Bewässerungsplanung und Regenwasserretention,
    •  gezielte akute und langfristige Schutzmaßnahmen bei Hitze für vulnerable Gruppen, z. B. Hitzeaktionspläne oder 
        Hitzeschutzmaßnahmen in Einrichtungen für vulnerable Gruppen (Pflegeeinrichtungen, Krankenhäusern,
        Kindertagesstätten, Schulen),
    •  gezielte akute und langfristige Schutzmaßnahmen bei Hitze für Mitarbeitende, z. B. durch Klimatisierung von
       Büros und Fabrikanalagen, angepasste Arbeits- und Schutzausrüstung, angepasste Trinkwasserversorgung, 
       angepasste Arbeitszeiten und -belastungen,
    •  Einplanung von Hitzeschutzmaßnahmen bei Großveranstaltungen, z. B. Verschattung, Nebelanlagen, angepasste
       Trinkwasserversorgung von Teilnehmenden, Notfallversorgung,
    •  Maßnahmen zur Verbesserung des Zugangs zu Trinkwasser im öffentlichen Raum,
    •  gezielte Kommunikations- und Sensibilisierungsmaßnahmen zur Verbesserung der individuellen Anpassung an 
       Hitze 
     </t>
  </si>
  <si>
    <t>Der Klimawandel führt in deutschen Städten zu einem erhöhten Risiko für Hochwasser, Starkregen, Hitzewellen und Dürre. Damit einher gehen Gesundheitsrisiken (insbesondere für vulnerable Gruppen) und Sicherheitsrisiken für die Bewohnerinnen und Bewohner der Städte, die Infrastruktur und die Natur. Städte müssen sich auf diese veränderte Risikolage einstellen.
In diesem Handlungsfeld wird die voraussichtliche Auswirkung der BA-Vorlage auf die Klimaanpassung in Ihrem Bezirk abgefragt.
Klimawandelanpassung spielt insbesondere in den folgenden Bereichen eine Rolle: 
    •   bauliche Maßnahmen an Gebäuden,
    •   Maßnahmen an Straßeninfrastruktur, 
    •   Maßnahmen an Grünflächen,
    •   Flächen- und Bauplanung,
    •   Wasserbewirtschaftung, 
    •   Waldbewirtschaftung,
    •   Trinkwasserversorgung,
    •   Schutz von Menschen vor Extremwetterereignissen, z.B. in Einrichtungen für vulnerable Gruppen wie 
         Krankenhäuser, Pflegeheime, Kindertagesstätten, Schulen sowie bei der Arbeit oder bei Großveranstaltungen.</t>
  </si>
  <si>
    <t>Betrifft die BA-Vorlage einen oder mehrere der oben genannten Themenbereiche, in welchen die Klimaanpassung relevant ist?</t>
  </si>
  <si>
    <t>Ist zu erwarten, dass es infolge der BA-Vorlage zu einer Zu- oder Abnahme des Risikos für Schäden durch lokale Überflutung nach Starkregenereignissen kommen wird?</t>
  </si>
  <si>
    <r>
      <rPr>
        <b/>
        <sz val="10"/>
        <color theme="1"/>
        <rFont val="Verdana"/>
        <family val="2"/>
        <scheme val="minor"/>
      </rPr>
      <t>Ja</t>
    </r>
    <r>
      <rPr>
        <sz val="10"/>
        <color theme="1"/>
        <rFont val="Verdana"/>
        <family val="2"/>
        <scheme val="minor"/>
      </rPr>
      <t xml:space="preserve">, die BA-Vorlage führt voraussichtlich zu einer </t>
    </r>
    <r>
      <rPr>
        <b/>
        <sz val="10"/>
        <color theme="1"/>
        <rFont val="Verdana"/>
        <family val="2"/>
        <scheme val="minor"/>
      </rPr>
      <t>Zunahme</t>
    </r>
    <r>
      <rPr>
        <sz val="10"/>
        <color theme="1"/>
        <rFont val="Verdana"/>
        <family val="2"/>
        <scheme val="minor"/>
      </rPr>
      <t xml:space="preserve"> des Risikos für Schäden durch lokale Überflutungen nach Starkregenereignissen</t>
    </r>
  </si>
  <si>
    <r>
      <rPr>
        <b/>
        <sz val="10"/>
        <color theme="1"/>
        <rFont val="Verdana"/>
        <family val="2"/>
        <scheme val="minor"/>
      </rPr>
      <t>Nein</t>
    </r>
    <r>
      <rPr>
        <sz val="10"/>
        <color theme="1"/>
        <rFont val="Verdana"/>
        <family val="2"/>
        <scheme val="minor"/>
      </rPr>
      <t xml:space="preserve">, die BA-Vorlage führt voraussichtlich zu </t>
    </r>
    <r>
      <rPr>
        <b/>
        <sz val="10"/>
        <color theme="1"/>
        <rFont val="Verdana"/>
        <family val="2"/>
        <scheme val="minor"/>
      </rPr>
      <t>keiner Veränderung</t>
    </r>
    <r>
      <rPr>
        <sz val="10"/>
        <color theme="1"/>
        <rFont val="Verdana"/>
        <family val="2"/>
        <scheme val="minor"/>
      </rPr>
      <t xml:space="preserve"> des Risikos für Schäden durch lokale Überflutungen nach Starkregenereignissen</t>
    </r>
  </si>
  <si>
    <r>
      <rPr>
        <b/>
        <sz val="10"/>
        <color theme="1"/>
        <rFont val="Verdana"/>
        <family val="2"/>
        <scheme val="minor"/>
      </rPr>
      <t>Ja</t>
    </r>
    <r>
      <rPr>
        <sz val="10"/>
        <color theme="1"/>
        <rFont val="Verdana"/>
        <family val="2"/>
        <scheme val="minor"/>
      </rPr>
      <t xml:space="preserve">, die BA-Vorlage führt voraussichtlich zu einer </t>
    </r>
    <r>
      <rPr>
        <b/>
        <sz val="10"/>
        <color theme="1"/>
        <rFont val="Verdana"/>
        <family val="2"/>
        <scheme val="minor"/>
      </rPr>
      <t>Abnahme</t>
    </r>
    <r>
      <rPr>
        <sz val="10"/>
        <color theme="1"/>
        <rFont val="Verdana"/>
        <family val="2"/>
        <scheme val="minor"/>
      </rPr>
      <t xml:space="preserve"> des Risikos für Schäden durch lokale Überflutungen nach Starkregenereignissen.</t>
    </r>
  </si>
  <si>
    <r>
      <rPr>
        <b/>
        <sz val="10"/>
        <color theme="1"/>
        <rFont val="Verdana"/>
        <family val="2"/>
        <scheme val="minor"/>
      </rPr>
      <t>Ja</t>
    </r>
    <r>
      <rPr>
        <sz val="10"/>
        <color theme="1"/>
        <rFont val="Verdana"/>
        <family val="2"/>
        <scheme val="minor"/>
      </rPr>
      <t xml:space="preserve">, die BA-Vorlage führt voraussichtlich </t>
    </r>
    <r>
      <rPr>
        <b/>
        <sz val="10"/>
        <color theme="1"/>
        <rFont val="Verdana"/>
        <family val="2"/>
        <scheme val="minor"/>
      </rPr>
      <t>sowohl</t>
    </r>
    <r>
      <rPr>
        <sz val="10"/>
        <color theme="1"/>
        <rFont val="Verdana"/>
        <family val="2"/>
        <scheme val="minor"/>
      </rPr>
      <t xml:space="preserve"> zur </t>
    </r>
    <r>
      <rPr>
        <b/>
        <sz val="10"/>
        <color theme="1"/>
        <rFont val="Verdana"/>
        <family val="2"/>
        <scheme val="minor"/>
      </rPr>
      <t>Zu- als auch Abnahme</t>
    </r>
    <r>
      <rPr>
        <sz val="10"/>
        <color theme="1"/>
        <rFont val="Verdana"/>
        <family val="2"/>
        <scheme val="minor"/>
      </rPr>
      <t xml:space="preserve"> des Risikos für Schäden durch lokale Überflutungen nach Starkregenereignissen.</t>
    </r>
  </si>
  <si>
    <t>Ist zu erwarten, dass es infolge der BA-Vorlage zu einer Veränderung des Risikos für Schäden durch Hitze kommen wird?</t>
  </si>
  <si>
    <r>
      <rPr>
        <b/>
        <sz val="10"/>
        <color theme="1"/>
        <rFont val="Verdana"/>
        <family val="2"/>
        <scheme val="minor"/>
      </rPr>
      <t>Ja</t>
    </r>
    <r>
      <rPr>
        <sz val="10"/>
        <color theme="1"/>
        <rFont val="Verdana"/>
        <family val="2"/>
        <scheme val="minor"/>
      </rPr>
      <t xml:space="preserve">, die BA-Vorlage führt voraussichtlich zu einer </t>
    </r>
    <r>
      <rPr>
        <b/>
        <sz val="10"/>
        <color theme="1"/>
        <rFont val="Verdana"/>
        <family val="2"/>
        <scheme val="minor"/>
      </rPr>
      <t>Zunahme</t>
    </r>
    <r>
      <rPr>
        <sz val="10"/>
        <color theme="1"/>
        <rFont val="Verdana"/>
        <family val="2"/>
        <scheme val="minor"/>
      </rPr>
      <t xml:space="preserve"> des Risikos für Schäden durch Hitze.</t>
    </r>
  </si>
  <si>
    <r>
      <rPr>
        <b/>
        <sz val="10"/>
        <color theme="1"/>
        <rFont val="Verdana"/>
        <family val="2"/>
        <scheme val="minor"/>
      </rPr>
      <t>Nein</t>
    </r>
    <r>
      <rPr>
        <sz val="10"/>
        <color theme="1"/>
        <rFont val="Verdana"/>
        <family val="2"/>
        <scheme val="minor"/>
      </rPr>
      <t xml:space="preserve">, die BA-Vorlage führt voraussichtlich zu </t>
    </r>
    <r>
      <rPr>
        <b/>
        <sz val="10"/>
        <color theme="1"/>
        <rFont val="Verdana"/>
        <family val="2"/>
        <scheme val="minor"/>
      </rPr>
      <t>keiner Veränderung</t>
    </r>
    <r>
      <rPr>
        <sz val="10"/>
        <color theme="1"/>
        <rFont val="Verdana"/>
        <family val="2"/>
        <scheme val="minor"/>
      </rPr>
      <t xml:space="preserve"> des Risikos für Schäden durch Hitze.</t>
    </r>
  </si>
  <si>
    <r>
      <rPr>
        <b/>
        <sz val="10"/>
        <color theme="1"/>
        <rFont val="Verdana"/>
        <family val="2"/>
        <scheme val="minor"/>
      </rPr>
      <t>Ja</t>
    </r>
    <r>
      <rPr>
        <sz val="10"/>
        <color theme="1"/>
        <rFont val="Verdana"/>
        <family val="2"/>
        <scheme val="minor"/>
      </rPr>
      <t xml:space="preserve">, die  BA-Vorlage führt voraussichtlich zu einer </t>
    </r>
    <r>
      <rPr>
        <b/>
        <sz val="10"/>
        <color theme="1"/>
        <rFont val="Verdana"/>
        <family val="2"/>
        <scheme val="minor"/>
      </rPr>
      <t>Abnahme</t>
    </r>
    <r>
      <rPr>
        <sz val="10"/>
        <color theme="1"/>
        <rFont val="Verdana"/>
        <family val="2"/>
        <scheme val="minor"/>
      </rPr>
      <t xml:space="preserve"> des Risikos für Schäden durch Hitze.</t>
    </r>
  </si>
  <si>
    <r>
      <rPr>
        <b/>
        <sz val="10"/>
        <color theme="1"/>
        <rFont val="Verdana"/>
        <family val="2"/>
        <scheme val="minor"/>
      </rPr>
      <t>Ja</t>
    </r>
    <r>
      <rPr>
        <sz val="10"/>
        <color theme="1"/>
        <rFont val="Verdana"/>
        <family val="2"/>
        <scheme val="minor"/>
      </rPr>
      <t xml:space="preserve">, die  BA-Vorlage führt voraussichtlich </t>
    </r>
    <r>
      <rPr>
        <b/>
        <sz val="10"/>
        <color theme="1"/>
        <rFont val="Verdana"/>
        <family val="2"/>
        <scheme val="minor"/>
      </rPr>
      <t>sowohl</t>
    </r>
    <r>
      <rPr>
        <sz val="10"/>
        <color theme="1"/>
        <rFont val="Verdana"/>
        <family val="2"/>
        <scheme val="minor"/>
      </rPr>
      <t xml:space="preserve"> zur </t>
    </r>
    <r>
      <rPr>
        <b/>
        <sz val="10"/>
        <color theme="1"/>
        <rFont val="Verdana"/>
        <family val="2"/>
        <scheme val="minor"/>
      </rPr>
      <t>Zu- als auch Abnahme</t>
    </r>
    <r>
      <rPr>
        <sz val="10"/>
        <color theme="1"/>
        <rFont val="Verdana"/>
        <family val="2"/>
        <scheme val="minor"/>
      </rPr>
      <t xml:space="preserve"> des Risikos für Schäden durch Hitze.</t>
    </r>
  </si>
  <si>
    <t>Weiter zu 04.8 Klimaanpassung</t>
  </si>
  <si>
    <t>Bitte setzen Sie Ihre Prüfung mit dem Handlungsfeld "04.8 Klimaanpassung" fort.</t>
  </si>
  <si>
    <t>Klimawandelanpassung</t>
  </si>
  <si>
    <t>voraussichtlich Abnahme des Risikos für Schäden durch lokale Überflutungen nach Starkregenereignissen</t>
  </si>
  <si>
    <t>voraussichtlich Abnahme des Risikos für Schäden durch Hitze</t>
  </si>
  <si>
    <t>voraussichtlich Abnahme des Risikos für Schäden sowohl durch lokale Überflutungen nach Starkregenereignissen als auch durch Hitze</t>
  </si>
  <si>
    <t xml:space="preserve">Bitte alle Fragen beantworten. </t>
  </si>
  <si>
    <t>Kalk. für "vollständig ausgefüllt"</t>
  </si>
  <si>
    <t>Kalk. für Gesamtergebnis</t>
  </si>
  <si>
    <t>Kalk. für Detailergebnis "Lokale Überflutung"</t>
  </si>
  <si>
    <t>Kalk. für Detailergebnis "Hitze"</t>
  </si>
  <si>
    <t>Ergebnisse beide Detailergebnisse</t>
  </si>
  <si>
    <t xml:space="preserve">Die BA-Vorlage führt voraussichtlich zu einer Abnahme des Risikos für Schäden durch lokale Überflutungen nach Starkregenereignissen. </t>
  </si>
  <si>
    <t xml:space="preserve">Die BA-Vorlage führt voraussichtlich zu einer Zunahme des Risikos für Schäden durch lokale Überflutungen nach Starkregenereignissen. </t>
  </si>
  <si>
    <t xml:space="preserve">Die BA-Vorlage führt voraussichtlich sowohl zu einer Zu- als auch Abnahme des Risikos für Schäden durch lokale Überflutungen nach Starkregenereignissen. </t>
  </si>
  <si>
    <t xml:space="preserve">Die BA-Vorlage führt voraussichtlich zu einer Abnahme des Risikos für Schäden durch Hitze. </t>
  </si>
  <si>
    <t xml:space="preserve">Die BA-Vorlage führt voraussichtlich zu einer Zunahme des Risikos für Schäden durch Hitze. </t>
  </si>
  <si>
    <t xml:space="preserve">Die BA-Vorlage führt voraussichtlich sowohl zu einer Zu- als auch Abnahme des Risikos für Schäden durch Hitze. </t>
  </si>
  <si>
    <r>
      <t xml:space="preserve">       Klimaanpassung</t>
    </r>
    <r>
      <rPr>
        <sz val="10"/>
        <color theme="1"/>
        <rFont val="Verdana"/>
        <family val="2"/>
        <scheme val="minor"/>
      </rPr>
      <t>:</t>
    </r>
  </si>
  <si>
    <t>Sofern Sie im Vorfeld Ihrer BA-Vorlage bereits Prüfungen vorgenommen haben, die mögliche Auswirkungen auf den Klimaschutz oder die Klimaanpassung betreffen (bspw. Umweltprüfungen), erläutern Sie hier bitte die wesentlichen Erkenntnisse. Sofern im Vorfeld der BA-Vorlage keine entsprechenden Prüfungen vorgenommen wurden, fahren Sie bitte mit Abschnitt d) fort.</t>
  </si>
  <si>
    <t>Kernerkenntnisse bisher durchgeführter Prüfungen hinsichtlich möglicher Auswirkungen auf den Klimaschutz oder die Klimaanpassung:</t>
  </si>
  <si>
    <t>In diesem Abschnitt haben Sie die Möglichkeit, darzustellen, welche voraussichtlich positiven Aspekte für den Klimaschutz oder die Klimaanpassung in der BA-Vorlage aktuell bereits berücksichtigt werden. Dazu können Sie bspw. solche Angaben anführen, die im Rahmen der Handlungsfeldabfragen als positive Auswirkungen auf den Klimaschutz oder die Klimaanpassung eingeordnet wurden, welche Anpassungen Sie infolge vorausgehender Prüfungen (bspw. Umweltprüfungen unter c) vorgenommen haben oder welche anderweitigen Abwägungen Sie bereits zugunsten des Klimaschutzes oder der Klimaanpassung getroffen haben. Die unten stehende automatische Ausgabe Ihrer Antworten mit positiven Auswirkungen auf den Klimaschutz oder die Klimaanpassung bietet Ihnen eine entsprechende Hilfestellung.</t>
  </si>
  <si>
    <t>Weitere Erläuterungen zu voraussichtlich positiven Auswirkungen auf den Klimaschutz oder die Klimaanpassung in der BA-Vorlage:</t>
  </si>
  <si>
    <t>Die folgende Übersicht an positiven Auswirkungen auf den Klimaschutz oder die Klimaanpassung, die voraussichtlich durch Ihre BA-Vorlage geleistet werden, bietet Ihnen einige Anhaltspunkte für Ihre Erläuterungen.</t>
  </si>
  <si>
    <t xml:space="preserve">Um Ihre BA-Vorlage (noch) klimagerechter auszugestalten, prüfen Sie in diesem Abschnitt bitte, inwiefern (zusätzliche) Maßnahmen zur Verbesserung des Klimaschutzes und/oder der Klimaanpassung ausgeschöpft werden könnten. Damit sind Maßnahmen gemeint, die über mögliche bereits vorgenommene Abwägungen hinausgehen. Sollten in der BA-Vorlage selbst keine Änderungen bzw. Verbesserungen möglich sein (z. B. weil dazu bereits abgeschlossene Verfahrensschritte wiederholt werden müssten), können Sie auch gerne flankierende oder bei späteren Planungs- oder Umsetzungsphasen zu bedenkende Verbesserungen darstellen.
Nutzen Sie für Ihre Überprüfung bei Bedarf die untenstehende Hilfestellung mit Beispielen klimafreundlicher Maßnahmen, um Anhaltspunkte für mögliche Verbesserungen zu identifizieren.
</t>
  </si>
  <si>
    <t>Klimaanpassung</t>
  </si>
  <si>
    <r>
      <t xml:space="preserve">
•     </t>
    </r>
    <r>
      <rPr>
        <u/>
        <sz val="10"/>
        <color theme="1"/>
        <rFont val="Verdana"/>
        <family val="2"/>
        <scheme val="minor"/>
      </rPr>
      <t xml:space="preserve"> wassersensible Gestaltung von öffentlichen Flächen wie Verkehrs- und Freiflächen oder Gebäuden</t>
    </r>
    <r>
      <rPr>
        <sz val="10"/>
        <color theme="1"/>
        <rFont val="Verdana"/>
        <family val="2"/>
        <scheme val="minor"/>
      </rPr>
      <t xml:space="preserve">, 
        (bspw. durch die Wiederherstellung natürlicher Bodenfunktionen; die Einrichtung von 
        Retentionsflächen, Sickergruben, Rigolen oder Gründächern)
•      </t>
    </r>
    <r>
      <rPr>
        <u/>
        <sz val="10"/>
        <color theme="1"/>
        <rFont val="Verdana"/>
        <family val="2"/>
        <scheme val="minor"/>
      </rPr>
      <t>Renaturierung von Oberflächengewässern</t>
    </r>
    <r>
      <rPr>
        <sz val="10"/>
        <color theme="1"/>
        <rFont val="Verdana"/>
        <family val="2"/>
        <scheme val="minor"/>
      </rPr>
      <t xml:space="preserve"> und den Anschluss der Gewässer an freie Flutflächen
•     </t>
    </r>
    <r>
      <rPr>
        <u/>
        <sz val="10"/>
        <color theme="1"/>
        <rFont val="Verdana"/>
        <family val="2"/>
        <scheme val="minor"/>
      </rPr>
      <t xml:space="preserve"> bauplanerische Freilassung von Flutflächen</t>
    </r>
    <r>
      <rPr>
        <sz val="10"/>
        <color theme="1"/>
        <rFont val="Verdana"/>
        <family val="2"/>
        <scheme val="minor"/>
      </rPr>
      <t xml:space="preserve">
•      </t>
    </r>
    <r>
      <rPr>
        <u/>
        <sz val="10"/>
        <color theme="1"/>
        <rFont val="Verdana"/>
        <family val="2"/>
        <scheme val="minor"/>
      </rPr>
      <t xml:space="preserve">klimawandelangepasste Flutschutzmaßnahmen in Gewässernähe </t>
    </r>
    <r>
      <rPr>
        <sz val="10"/>
        <color theme="1"/>
        <rFont val="Verdana"/>
        <family val="2"/>
        <scheme val="minor"/>
      </rPr>
      <t xml:space="preserve">(bspw. den Ausbau von
        Retentionsflächen und Wasserspeichern)
•      </t>
    </r>
    <r>
      <rPr>
        <u/>
        <sz val="10"/>
        <color theme="1"/>
        <rFont val="Verdana"/>
        <family val="2"/>
        <scheme val="minor"/>
      </rPr>
      <t xml:space="preserve">Anpassung der Kanalisation an Starkregenereignisse
</t>
    </r>
    <r>
      <rPr>
        <sz val="10"/>
        <color theme="1"/>
        <rFont val="Verdana"/>
        <family val="2"/>
        <scheme val="minor"/>
      </rPr>
      <t xml:space="preserve">
•      </t>
    </r>
    <r>
      <rPr>
        <u/>
        <sz val="10"/>
        <color theme="1"/>
        <rFont val="Verdana"/>
        <family val="2"/>
        <scheme val="minor"/>
      </rPr>
      <t xml:space="preserve">Verbesserung von Katastrophenschutzplänen und -strukturen </t>
    </r>
    <r>
      <rPr>
        <sz val="10"/>
        <color theme="1"/>
        <rFont val="Verdana"/>
        <family val="2"/>
        <scheme val="minor"/>
      </rPr>
      <t xml:space="preserve">für Starkregen und Flutereignisse
•      </t>
    </r>
    <r>
      <rPr>
        <u/>
        <sz val="10"/>
        <color theme="1"/>
        <rFont val="Verdana"/>
        <family val="2"/>
        <scheme val="minor"/>
      </rPr>
      <t xml:space="preserve">gezielte Kommunikation zur Verbesserung der individuellen und kollektiven Reaktion auf
</t>
    </r>
    <r>
      <rPr>
        <sz val="10"/>
        <color theme="1"/>
        <rFont val="Verdana"/>
        <family val="2"/>
        <scheme val="minor"/>
      </rPr>
      <t xml:space="preserve">        </t>
    </r>
    <r>
      <rPr>
        <u/>
        <sz val="10"/>
        <color theme="1"/>
        <rFont val="Verdana"/>
        <family val="2"/>
        <scheme val="minor"/>
      </rPr>
      <t xml:space="preserve">Hochwasser, Starkregen und Hitze
</t>
    </r>
    <r>
      <rPr>
        <sz val="10"/>
        <color theme="1"/>
        <rFont val="Verdana"/>
        <family val="2"/>
        <scheme val="minor"/>
      </rPr>
      <t xml:space="preserve">•      </t>
    </r>
    <r>
      <rPr>
        <u/>
        <sz val="10"/>
        <color theme="1"/>
        <rFont val="Verdana"/>
        <family val="2"/>
        <scheme val="minor"/>
      </rPr>
      <t>bauliche und stadtplanerische Maßnahmen mit gezielten Hitzeschutzmaßnahmen</t>
    </r>
    <r>
      <rPr>
        <sz val="10"/>
        <color theme="1"/>
        <rFont val="Verdana"/>
        <family val="2"/>
        <scheme val="minor"/>
      </rPr>
      <t xml:space="preserve"> (bspw. aktive
        oder passive Klimatisierung von Innenräumen; zusätzliche Grünflächen, Baumbestände oder
        Wasserflächen; Fassaden- und Dachbegrünung; gezielte Verschattung; Vermeidung von Reflektion in
        den Stadtraum; Verstärkung des Albedoeffekts; Förderung von Kaltluftkorridoren) 
</t>
    </r>
    <r>
      <rPr>
        <u/>
        <sz val="10"/>
        <color theme="1"/>
        <rFont val="Verdana"/>
        <family val="2"/>
        <scheme val="minor"/>
      </rPr>
      <t xml:space="preserve">
</t>
    </r>
    <r>
      <rPr>
        <sz val="10"/>
        <color theme="1"/>
        <rFont val="Verdana"/>
        <family val="2"/>
        <scheme val="minor"/>
      </rPr>
      <t xml:space="preserve">•      </t>
    </r>
    <r>
      <rPr>
        <u/>
        <sz val="10"/>
        <color theme="1"/>
        <rFont val="Verdana"/>
        <family val="2"/>
        <scheme val="minor"/>
      </rPr>
      <t>Hitze- und dürreangepasste Grünflächenbewirtschaftung</t>
    </r>
    <r>
      <rPr>
        <sz val="10"/>
        <color theme="1"/>
        <rFont val="Verdana"/>
        <family val="2"/>
        <scheme val="minor"/>
      </rPr>
      <t xml:space="preserve"> (bspw. strukturreiche Bepflanzung;
        Pflanzungen zur Verschattung, Auswahl von hitzeresistenten Pflanzen; Bewässerungsplanung und
        Regenwasserretention)
</t>
    </r>
    <r>
      <rPr>
        <u/>
        <sz val="10"/>
        <color theme="1"/>
        <rFont val="Verdana"/>
        <family val="2"/>
        <scheme val="minor"/>
      </rPr>
      <t xml:space="preserve">
</t>
    </r>
    <r>
      <rPr>
        <sz val="10"/>
        <color theme="1"/>
        <rFont val="Verdana"/>
        <family val="2"/>
        <scheme val="minor"/>
      </rPr>
      <t xml:space="preserve">•     </t>
    </r>
    <r>
      <rPr>
        <u/>
        <sz val="10"/>
        <color theme="1"/>
        <rFont val="Verdana"/>
        <family val="2"/>
        <scheme val="minor"/>
      </rPr>
      <t xml:space="preserve"> gezielte akute und langfristige Schutzmaßnahmen bei Hitze für vulnerable Gruppen</t>
    </r>
    <r>
      <rPr>
        <sz val="10"/>
        <color theme="1"/>
        <rFont val="Verdana"/>
        <family val="2"/>
        <scheme val="minor"/>
      </rPr>
      <t xml:space="preserve"> (bspw.
        Hitzeaktionspläne oder Hitzeschutzmaßnahmen in Einrichtungen für vulnerable Gruppen, wie
        Pflegeeinrichtungen, Krankenhäusern, Kindertagesstätten und Schulen)
</t>
    </r>
    <r>
      <rPr>
        <u/>
        <sz val="10"/>
        <color theme="1"/>
        <rFont val="Verdana"/>
        <family val="2"/>
        <scheme val="minor"/>
      </rPr>
      <t xml:space="preserve">
</t>
    </r>
    <r>
      <rPr>
        <sz val="10"/>
        <color theme="1"/>
        <rFont val="Verdana"/>
        <family val="2"/>
        <scheme val="minor"/>
      </rPr>
      <t xml:space="preserve">•      </t>
    </r>
    <r>
      <rPr>
        <u/>
        <sz val="10"/>
        <color theme="1"/>
        <rFont val="Verdana"/>
        <family val="2"/>
        <scheme val="minor"/>
      </rPr>
      <t>gezielte akute und langfristige Schutzmaßnahmen bei Hitze für Mitarbeitende</t>
    </r>
    <r>
      <rPr>
        <sz val="10"/>
        <color theme="1"/>
        <rFont val="Verdana"/>
        <family val="2"/>
        <scheme val="minor"/>
      </rPr>
      <t xml:space="preserve"> (bspw. durch
        Klimatisierung von Büro sund Fabrikanlagen; angepasste Arbeits- und Schutzausrüstung; 
        angepasste Trinkwasserversorgung; angepasste Arbeitszeiten und -belastungen)
•      </t>
    </r>
    <r>
      <rPr>
        <u/>
        <sz val="10"/>
        <color theme="1"/>
        <rFont val="Verdana"/>
        <family val="2"/>
        <scheme val="minor"/>
      </rPr>
      <t>Einplanung von Hitzeschutzmaßnahmen bei Großveranstaltungen</t>
    </r>
    <r>
      <rPr>
        <sz val="10"/>
        <color theme="1"/>
        <rFont val="Verdana"/>
        <family val="2"/>
        <scheme val="minor"/>
      </rPr>
      <t xml:space="preserve"> (bspw. Verschattung,
        Nebelanlagen, angepasste Trinkwasserversorgung von Teilnehmenden, Notfallversorgung)
•      </t>
    </r>
    <r>
      <rPr>
        <u/>
        <sz val="10"/>
        <color theme="1"/>
        <rFont val="Verdana"/>
        <family val="2"/>
        <scheme val="minor"/>
      </rPr>
      <t>Maßnahmen zur Verbesserung des Zugangs zu Trinkwasser im öffentlichen Raum</t>
    </r>
  </si>
  <si>
    <t>Hier gehts zu 04.8 Klimaanpassung</t>
  </si>
  <si>
    <t xml:space="preserve"> </t>
  </si>
  <si>
    <t xml:space="preserve">Die BA-Vorlage trägt voraussichtlich zur Anpassung des Landes Berlin an den Klimawandel bei. </t>
  </si>
  <si>
    <t xml:space="preserve">Die BA-Vorlage hat voraussichtlich keine Auswirkungen auf die Anpassung des Landes Berlin an den Klimawandel. </t>
  </si>
  <si>
    <t xml:space="preserve">Die BA-Vorlage verschlechtert voraussichtlich die Anpassung des Landes Berlin an den Klimawandel. </t>
  </si>
  <si>
    <t xml:space="preserve">Die BA-Vorlage hat voraussichtlich sowohl positive als auch negative Auswirkungen auf die Anpassung des Landes Berlin an den Klimawandel. Welcher der beiden Effekte überwiegt lässt sich jedoch nicht abschätzen. </t>
  </si>
  <si>
    <t>Darüber hinaus hilft Ihnen der Klimacheck dabei, die voraussichtlichen Auswirkungen der BA-Vorlage auf die Klimaanpassung einzuschätzen. Dies können Sie in einem weiteren Handlungsfeld prüfen.</t>
  </si>
  <si>
    <t>Zu der Gesamteinordnung und den Einzelergebnissen (Tabellenblatt 05 Gesamteinordnung &amp; Ergebnis) können Sie, wenn Sie dies möchten, ergänzende Angaben tätigen. Dies kann bspw. der Hinweis auf bereits durchgeführte Prüfungen sein, die Informationen über voraussichtliche Auswirkungen Ihrer BA-Vorlage auf Klimaschutz oder Klimaanpassung enthalten (bspw. Umweltverträglichkeitsprüfungen, stadtklimatische Gutachten). Sie haben außerdem die Möglichkeit darzustellen, inwiefern in Ihrer BA-Vorlage bereits Klimaschutzmaßnahmen berücksichtigt werden (bspw. besonders klimafreundliche Standards bei Bauvorhaben). Zudem können Sie hier auch klimarelevante Aspekte Ihrer BA-Vorlage ausführen, die in den einzelnen Handlungsfeldern nicht adressiert wurden.
Sofern die Gesamteinordnung Ihrer BA-Vorlage negative Auswirkungen auf den Klimaschutz erwarten lässt, prüfen Sie bitte inwiefern klimafreundliche Verbesserungsmaßnahmen umgesetzt werden könnten, die bisher noch keine Berücksichtigung in Ihrer BA-Vorlage finden. Der Klimacheck unterstützt Sie bei dieser Prüfung und zeigt Ihnen Beispiele für klimafreundliche Verbesserungen auf. Wenn Sie klimafreundliche Verbesserungsmaßnahmen in Ihrem Klimacheck integriert haben, so können Sie die Antworten in den einzelnen Handlungsfeldern jeweils anpassen oder die Verbesserungen optional bei den ergänzenden Angaben darstellen.
Sofern die Gesamteinordnung keine oder positive Auswirkungen auf den Klimaschutz erwarten lässt, ist diese Prüfung optional.</t>
  </si>
  <si>
    <t>Die Prüfung Ihrer BA-Vorlage ist damit beendet. Geben Sie in der BA-Vorlage bitte an: „Die BA-Vorlage hat voraussichtlich keine Auswirkungen auf den Klimaschutz oder die Klimaanpassung.“ Sie müssen die ausgefüllte Excel-Tabelle, den Klima-Check nicht zusätzlich abgeben.</t>
  </si>
  <si>
    <r>
      <t xml:space="preserve">Der Klimacheck wird nun in den einzelnen Handlungsfeldern fortgesetzt. Bitte fahren Sie hierzu mit dem nächsten Tabellenblatt 04.1 fort. </t>
    </r>
    <r>
      <rPr>
        <b/>
        <i/>
        <sz val="10"/>
        <color theme="4" tint="-0.249977111117893"/>
        <rFont val="Verdana"/>
        <family val="2"/>
        <scheme val="minor"/>
      </rPr>
      <t>Bitte geben Sie die ausgefüllte Excel-Tabelle, den Klimacheck, zusammen mit der BA-Vorlage ab.</t>
    </r>
  </si>
  <si>
    <t xml:space="preserve">    •  Anlagen der öffentlichen Infrastruktur (im Folgenden: öffentliche Anlagen), bspw. Verkehrsanlagen,
       Straßenbeleuchtung, Rechenzentren, Kläranlagen, Versorgungsnetze, Medizingeräte in öffentlichen 
       Krankenhäusern, Brunnen etc.</t>
  </si>
  <si>
    <t>In diesem Handlungsfeld wird die voraussichtliche Auswirkung der BA-Vorlage auf den Bestand an Stadtgrün im Bezirk abgefragt. Als Stadtgrün werden hier Wälder und Stadtbäume, Parks, Gärten und sonstige Grünflächen (bspw. Dach- und Fassadenbegrünungen), Felder und Wiesen sowie Moorflächen betrachtet. Das Stadtgrün speichert CO2-Emissionen und trägt so zum Klimaschutz bei. Daneben erfüllt das Stadtgrün auch wichtige Funktionen u. a. für das Stadtklima, für die immer dringlichere Klimaanpassung, für den Natur- und Tierschutz und für die Luftreinhaltung, die unter 04.8 vertiefend betrachtet wird.</t>
  </si>
  <si>
    <t>In diesem Handlungsfeld wird die voraussichtliche Auswirkung der BA-Vorlage auf die Kreislaufwirtschaft im Bezirk abgefragt. Dies betrifft Maßnahmen zur Vermeidung von Abfällen (z. B. durch Nutzung von Mehrwegprodukten bei Veranstaltungen im öffentlichen Raum oder Wiederverwendung von Produkten) sowie Maßnahmen zur sortenrein getrennten Sammlung von Wertstoffen.</t>
  </si>
  <si>
    <t>In diesem Handlungsfeld wird die voraussichtliche Auswirkung der BA-Vorlage auf die Bewusstseinsbildung von Akteurinnen und Akteuren im Bezirk für das Thema Klimaschutz und/oder Klimaanpassung abgefragt.
Das Handlungsfeld adressiert ausschließlich BA-Vorlagen, deren Zweck explizit die Bewusstseinsbildung bei Vertreterinnen und Vertretern aus Politik und/oder Verwaltung, bei Wirtschaftsvertreterinnen und -vertretern oder bei Bürgerinnen und Bürgern ist. Eine Bewusstseinsbildung erfolgt, wenn klimarelevantes Wissen aufgebaut wird, wenn sich individuelle Einstellungen und persönliche Wertehaltungen verändern oder wenn sich individuelles Verhalten zugunsten des Klimaschutzes und/oder der Klimaanpassung verändert. Dies kann bspw. gelingen, wenn Akteurinnen und Akteure infolge der BA-Vorlage über Möglichkeiten für ein klimafreundlicheres Verhalten informiert oder zu diesem animiert werden, wenn ein vereinfachter Zugang zu klimafreundlicherem Verhalten geboten wird und/oder wenn durch bereitgestellte Infrastruktur mit Vorbildfunktion zur Nachahmung angeregt wird. In diesem Klimacheck werden drei Arten von Maßnahmen der Bewusstseinsbildung berücksichtigt:
    •    Bildungsmaßnahmen,
    •    Öffentlichkeits- und Kampagnenarbeit, oder
    •    Leuchtturmprojekte.</t>
  </si>
  <si>
    <r>
      <rPr>
        <u/>
        <sz val="10"/>
        <color theme="1"/>
        <rFont val="Verdana"/>
        <family val="2"/>
        <scheme val="minor"/>
      </rPr>
      <t xml:space="preserve">Beispiele für Aufgaben- und Themenbereiche, die </t>
    </r>
    <r>
      <rPr>
        <b/>
        <u/>
        <sz val="10"/>
        <color theme="1"/>
        <rFont val="Verdana"/>
        <family val="2"/>
        <scheme val="minor"/>
      </rPr>
      <t>üblicherweise Auswirkungen</t>
    </r>
    <r>
      <rPr>
        <u/>
        <sz val="10"/>
        <color theme="1"/>
        <rFont val="Verdana"/>
        <family val="2"/>
        <scheme val="minor"/>
      </rPr>
      <t xml:space="preserve"> auf den Klimaschutz oder die Klimaanpassung haben, da sie zu einer Minderung oder zu einer Steigerung des Ausstoßes klimaschädlicher Gase beitragen bzw. die Anpassungsleistung der Stadt mit Blick auf Klimawandelfolgen betreffen:</t>
    </r>
    <r>
      <rPr>
        <sz val="10"/>
        <color theme="1"/>
        <rFont val="Verdana"/>
        <family val="2"/>
        <scheme val="minor"/>
      </rPr>
      <t xml:space="preserve">
    •    Flächennutzungs- und Bebauungsplanung
    •    Veränderungen im Bestand von Gebäuden
    •    Energetische Sanierungsmaßnahmen an Gebäuden
    •    Energetische Modernisierung der städtischen Infrastruktur
    •    Veränderungen des Verkehrsaufkommens
    •    Veränderungen des Anteils verschiedener Verkehrsträger am Verkehrsaufkommen (Modal Split) 
         und entsprechender Rahmenbedingungen
    •    Veränderungen in den Kapazitäten zur Erzeugung erneuerbarer oder fossiler Energien
    •    Veränderungen von Grünflächen bzw. von CO</t>
    </r>
    <r>
      <rPr>
        <vertAlign val="subscript"/>
        <sz val="10"/>
        <color theme="1"/>
        <rFont val="Verdana"/>
        <family val="2"/>
        <scheme val="minor"/>
      </rPr>
      <t>2</t>
    </r>
    <r>
      <rPr>
        <sz val="10"/>
        <color theme="1"/>
        <rFont val="Verdana"/>
        <family val="2"/>
        <scheme val="minor"/>
      </rPr>
      <t xml:space="preserve">-Senken wie Wäldern oder Mooren
    •    Veränderungen des Abfallaufkommens 
    •    Veränderungen in der Qualität der Wiederverwertung von Abfällen
    •    Klimabezogene Informations-, Bildungs- und Kampagnenarbeit
    •    Ausweitung klimafreundlicher Beschaffungsstandards
    •    Beschaffung von Gütern (inkl. Baumaterialien)
    •    Großveranstaltungen
    •    Wasserbewirtschaftung
    •    Schutz der Menschen vor Extremwetterereignissen 
</t>
    </r>
    <r>
      <rPr>
        <sz val="10"/>
        <rFont val="Verdana"/>
        <family val="2"/>
        <scheme val="minor"/>
      </rPr>
      <t>Integrierte Handlungsentwicklungskonzepte (IHEKs) und integrierte Stadtentwicklungskonzepte (ISEKs) sowie vergleichbar umfassende Konzepte können durch Ihre Komplexität in dem Klima-Check nicht angemessen abgebildet werden. Das bei diesen Konzepten i.d.R. bereits in der Erarbeitung beteiligte Klimaschutz- und Klimaanpassungsmanagement muss mind. zwei Wochen vor BA-Beschluss angefragt werden zur Zulieferung eines kurzen Textbausteins. Dieser wird in Orientierung an den Klima-Check durch das Klimaschutz- und Klimaanpassungsmanagement erstellt.</t>
    </r>
    <r>
      <rPr>
        <sz val="10"/>
        <color theme="1"/>
        <rFont val="Verdana"/>
        <family val="2"/>
        <scheme val="minor"/>
      </rPr>
      <t xml:space="preserve">
</t>
    </r>
    <r>
      <rPr>
        <u/>
        <sz val="10"/>
        <color theme="1"/>
        <rFont val="Verdana"/>
        <family val="2"/>
        <scheme val="minor"/>
      </rPr>
      <t xml:space="preserve">Beispiele für Aufgaben- und Themenbereiche, die </t>
    </r>
    <r>
      <rPr>
        <b/>
        <u/>
        <sz val="10"/>
        <color theme="1"/>
        <rFont val="Verdana"/>
        <family val="2"/>
        <scheme val="minor"/>
      </rPr>
      <t>üblicherweise keine Auswirkungen</t>
    </r>
    <r>
      <rPr>
        <u/>
        <sz val="10"/>
        <color theme="1"/>
        <rFont val="Verdana"/>
        <family val="2"/>
        <scheme val="minor"/>
      </rPr>
      <t xml:space="preserve"> auf den Klimaschutz oder die Klimaanpassung haben (sofern die BA-Vorlage nicht gezielt die obenstehenden Themenbereiche adressiert):</t>
    </r>
    <r>
      <rPr>
        <sz val="10"/>
        <color theme="1"/>
        <rFont val="Verdana"/>
        <family val="2"/>
        <scheme val="minor"/>
      </rPr>
      <t xml:space="preserve">
    •    BA-Vorlagen rein berichtenden Charakters, die nur eine Beschlussfassung über die Abnahme oder Weiterleitung 
          des Berichts vorsehen, aber keine weitergehenden, inhaltlichen Beschlüsse des BA umfassen; z. B. Berichte über 
          die Umsetzung früherer BA-Beschlüsse oder gesetzlicher Vorgaben
    •    Ausschließliche Angelegenheiten der Integrationspolitik (bspw. Maßnahmen zur 
          Arbeitsmarktintegration von Menschen mit Behinderung, Maßnahmen zur gesellschaftlichen 
          Integration von geflüchteten Menschen)
    •    Ausschließliche Angelegenheiten der Gesundheitspolitik (bspw. Hilfetelefone, Pflegepakt)
    •    Ausschließliche Angelegenheiten der Finanzpolitik (bspw. Haushaltsüberwachung, Vermögens- und 
          Tarifangelegenheiten)
    •    Ausschließliche Angelegenheiten der Familienpolitik (bspw. Kita-Gutscheine, Kinder- und 
          Jugendschutz)
    •    Ausschließliche Angelegenheiten der Bildungspolitik (bspw. Schulreform)
    •    Ausschließliche Angelegenheiten der Sozialpolitik (bspw. Maßnahmen zur Bekämpfung von Kinderarmut)
    •    Ausschließliche Angelegenheiten der Kulturpolitik (bspw. kulturelle Teilhabe, Kulturgüter)
    •    Ausschließliche Angelegenheiten der Justizpolitik (bspw. Verfassungs- und Verwaltungsrecht)
    •    Ausschließliche Angelegenheiten der Arbeits(markt)politik (bspw. soziale Sicherung, 
          Arbeitsschutz)
    •    Ausschließliche Angelegenheiten der Medienpolitik, Presse- und Informationsarbeit (bspw. 
         Datenschutz, Medienregulierung, Verwertungsrechte)
    •    Ausschließliche Angelegenheiten der Wissenschafts- und Forschungspolitik (bspw. Anerkennung 
          von Abschlüssen, Hochschulentwicklung)
    •    Kooperationen und (internationale) Zusammenarbeit (bspw. Koordination von Partnerstädten)
    •    Angelegenheiten der Sportförderung
    •    Aufgaben der koordinierenden Verwaltungssteuerung</t>
    </r>
  </si>
  <si>
    <t>https://www.berlin.de/nachhaltige-beschaffung/recht/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</si>
</sst>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Verdana"/>
      <family val="2"/>
      <scheme val="minor"/>
    </font>
    <font>
      <b/>
      <sz val="11"/>
      <color theme="1"/>
      <name val="Verdana"/>
      <family val="2"/>
      <scheme val="minor"/>
    </font>
    <font>
      <sz val="11"/>
      <name val="Verdana"/>
      <family val="2"/>
      <scheme val="minor"/>
    </font>
    <font>
      <sz val="9"/>
      <color rgb="FF000000"/>
      <name val="Verdana"/>
      <family val="2"/>
      <scheme val="minor"/>
    </font>
    <font>
      <sz val="11"/>
      <color theme="3"/>
      <name val="Verdana"/>
      <family val="2"/>
      <scheme val="minor"/>
    </font>
    <font>
      <sz val="11"/>
      <color rgb="FF00B050"/>
      <name val="Verdana"/>
      <family val="2"/>
      <scheme val="minor"/>
    </font>
    <font>
      <sz val="10"/>
      <color theme="1"/>
      <name val="Verdana"/>
      <family val="2"/>
      <scheme val="minor"/>
    </font>
    <font>
      <b/>
      <sz val="10"/>
      <color theme="1"/>
      <name val="Verdana"/>
      <family val="2"/>
      <scheme val="minor"/>
    </font>
    <font>
      <i/>
      <sz val="10"/>
      <color rgb="FFFF0000"/>
      <name val="Verdana"/>
      <family val="2"/>
      <scheme val="minor"/>
    </font>
    <font>
      <u/>
      <sz val="10"/>
      <color theme="10"/>
      <name val="Verdana"/>
      <family val="2"/>
      <scheme val="minor"/>
    </font>
    <font>
      <b/>
      <sz val="10"/>
      <color theme="3"/>
      <name val="Verdana"/>
      <family val="2"/>
    </font>
    <font>
      <sz val="10"/>
      <name val="Verdana"/>
      <family val="2"/>
      <scheme val="minor"/>
    </font>
    <font>
      <sz val="10"/>
      <color rgb="FF000000"/>
      <name val="Verdana"/>
      <family val="2"/>
      <scheme val="minor"/>
    </font>
    <font>
      <i/>
      <sz val="10"/>
      <name val="Verdana"/>
      <family val="2"/>
      <scheme val="minor"/>
    </font>
    <font>
      <u/>
      <sz val="10"/>
      <name val="Verdana"/>
      <family val="2"/>
      <scheme val="minor"/>
    </font>
    <font>
      <b/>
      <sz val="10"/>
      <color theme="3"/>
      <name val="Verdana"/>
      <family val="2"/>
      <scheme val="minor"/>
    </font>
    <font>
      <sz val="10"/>
      <color theme="3"/>
      <name val="Verdana"/>
      <family val="2"/>
      <scheme val="minor"/>
    </font>
    <font>
      <b/>
      <sz val="10"/>
      <color rgb="FFFFFFFF"/>
      <name val="Verdana"/>
      <family val="2"/>
      <scheme val="minor"/>
    </font>
    <font>
      <sz val="10"/>
      <color rgb="FFFF0000"/>
      <name val="Verdana"/>
      <family val="2"/>
      <scheme val="minor"/>
    </font>
    <font>
      <u/>
      <sz val="10"/>
      <color theme="3"/>
      <name val="Verdana"/>
      <family val="2"/>
      <scheme val="minor"/>
    </font>
    <font>
      <i/>
      <sz val="10"/>
      <color theme="1"/>
      <name val="Verdana"/>
      <family val="2"/>
      <scheme val="minor"/>
    </font>
    <font>
      <b/>
      <sz val="10"/>
      <color rgb="FF000000"/>
      <name val="Verdana"/>
      <family val="2"/>
      <scheme val="minor"/>
    </font>
    <font>
      <b/>
      <vertAlign val="subscript"/>
      <sz val="10"/>
      <color rgb="FFFFFFFF"/>
      <name val="Verdana"/>
      <family val="2"/>
      <scheme val="minor"/>
    </font>
    <font>
      <b/>
      <sz val="10"/>
      <name val="Verdana"/>
      <family val="2"/>
      <scheme val="minor"/>
    </font>
    <font>
      <vertAlign val="subscript"/>
      <sz val="10"/>
      <color rgb="FF000000"/>
      <name val="Verdana"/>
      <family val="2"/>
      <scheme val="minor"/>
    </font>
    <font>
      <i/>
      <sz val="10"/>
      <color rgb="FF000000"/>
      <name val="Verdana"/>
      <family val="2"/>
      <scheme val="minor"/>
    </font>
    <font>
      <b/>
      <sz val="10"/>
      <color theme="0"/>
      <name val="Verdana"/>
      <family val="2"/>
      <scheme val="minor"/>
    </font>
    <font>
      <sz val="10"/>
      <color rgb="FF00B0F0"/>
      <name val="Verdana"/>
      <family val="2"/>
      <scheme val="minor"/>
    </font>
    <font>
      <i/>
      <sz val="10"/>
      <name val="Verdana"/>
      <family val="2"/>
    </font>
    <font>
      <b/>
      <i/>
      <sz val="10"/>
      <name val="Verdana"/>
      <family val="2"/>
    </font>
    <font>
      <b/>
      <i/>
      <sz val="10"/>
      <name val="Verdana"/>
      <family val="2"/>
      <scheme val="minor"/>
    </font>
    <font>
      <b/>
      <u/>
      <sz val="10"/>
      <color theme="3"/>
      <name val="Verdana"/>
      <family val="2"/>
      <scheme val="minor"/>
    </font>
    <font>
      <vertAlign val="subscript"/>
      <sz val="10"/>
      <color theme="1"/>
      <name val="Verdana"/>
      <family val="2"/>
      <scheme val="minor"/>
    </font>
    <font>
      <b/>
      <sz val="10"/>
      <color rgb="FF00B0F0"/>
      <name val="Verdana"/>
      <family val="2"/>
      <scheme val="minor"/>
    </font>
    <font>
      <b/>
      <sz val="10"/>
      <color rgb="FF00B0F0"/>
      <name val="Verdana"/>
      <family val="2"/>
    </font>
    <font>
      <b/>
      <i/>
      <sz val="10"/>
      <color theme="3"/>
      <name val="Verdana"/>
      <family val="2"/>
      <scheme val="minor"/>
    </font>
    <font>
      <i/>
      <sz val="10"/>
      <color rgb="FF009DF0"/>
      <name val="Verdana"/>
      <family val="2"/>
      <scheme val="minor"/>
    </font>
    <font>
      <u/>
      <sz val="10"/>
      <color theme="1"/>
      <name val="Verdana"/>
      <family val="2"/>
      <scheme val="minor"/>
    </font>
    <font>
      <b/>
      <u/>
      <sz val="10"/>
      <color theme="1"/>
      <name val="Verdana"/>
      <family val="2"/>
      <scheme val="minor"/>
    </font>
    <font>
      <b/>
      <sz val="10"/>
      <color theme="1"/>
      <name val="Verdana"/>
      <family val="2"/>
    </font>
    <font>
      <vertAlign val="subscript"/>
      <sz val="10"/>
      <name val="Verdana"/>
      <family val="2"/>
      <scheme val="minor"/>
    </font>
    <font>
      <b/>
      <sz val="10"/>
      <color rgb="FF009DF0"/>
      <name val="Verdana"/>
      <family val="2"/>
      <scheme val="minor"/>
    </font>
    <font>
      <b/>
      <i/>
      <sz val="10"/>
      <color theme="1"/>
      <name val="Verdana"/>
      <family val="2"/>
      <scheme val="minor"/>
    </font>
    <font>
      <i/>
      <u/>
      <sz val="10"/>
      <color theme="1"/>
      <name val="Verdana"/>
      <family val="2"/>
      <scheme val="minor"/>
    </font>
    <font>
      <b/>
      <sz val="12"/>
      <color rgb="FF00B050"/>
      <name val="Verdana"/>
      <family val="2"/>
      <scheme val="minor"/>
    </font>
    <font>
      <i/>
      <sz val="10"/>
      <color rgb="FF00B0F0"/>
      <name val="Verdana"/>
      <family val="2"/>
      <scheme val="minor"/>
    </font>
    <font>
      <b/>
      <sz val="12"/>
      <name val="Verdana"/>
      <family val="2"/>
      <scheme val="minor"/>
    </font>
    <font>
      <b/>
      <sz val="12"/>
      <color theme="1"/>
      <name val="Verdana"/>
      <family val="2"/>
      <scheme val="minor"/>
    </font>
    <font>
      <sz val="11"/>
      <color theme="1"/>
      <name val="Calibri"/>
      <family val="2"/>
    </font>
    <font>
      <b/>
      <sz val="10"/>
      <color rgb="FFFF0000"/>
      <name val="Verdana"/>
      <family val="2"/>
    </font>
    <font>
      <b/>
      <sz val="10"/>
      <color rgb="FFFF0000"/>
      <name val="Verdana"/>
      <family val="2"/>
      <scheme val="minor"/>
    </font>
    <font>
      <b/>
      <sz val="10"/>
      <color rgb="FF009DE0"/>
      <name val="Verdana"/>
      <family val="2"/>
    </font>
    <font>
      <sz val="10"/>
      <name val="Verdana"/>
      <family val="2"/>
    </font>
    <font>
      <b/>
      <sz val="10"/>
      <color rgb="FF009DE0"/>
      <name val="Verdana"/>
      <family val="2"/>
      <scheme val="minor"/>
    </font>
    <font>
      <sz val="10"/>
      <color rgb="FF000000"/>
      <name val="Verdana"/>
      <family val="2"/>
    </font>
    <font>
      <b/>
      <sz val="10"/>
      <color rgb="FFFFFFFF"/>
      <name val="Verdana"/>
      <family val="2"/>
    </font>
    <font>
      <b/>
      <sz val="10"/>
      <color rgb="FF000000"/>
      <name val="Verdana"/>
      <family val="2"/>
    </font>
    <font>
      <u/>
      <sz val="10"/>
      <color theme="0"/>
      <name val="Verdana"/>
      <family val="2"/>
      <scheme val="minor"/>
    </font>
    <font>
      <i/>
      <vertAlign val="subscript"/>
      <sz val="10"/>
      <color theme="1"/>
      <name val="Verdana"/>
      <family val="2"/>
      <scheme val="minor"/>
    </font>
    <font>
      <b/>
      <i/>
      <sz val="10"/>
      <color theme="4" tint="-0.249977111117893"/>
      <name val="Verdana"/>
      <family val="2"/>
      <scheme val="minor"/>
    </font>
    <font>
      <i/>
      <sz val="10"/>
      <color theme="3"/>
      <name val="Verdana"/>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bgColor indexed="64"/>
      </patternFill>
    </fill>
    <fill>
      <patternFill patternType="solid">
        <fgColor theme="4"/>
        <bgColor indexed="64"/>
      </patternFill>
    </fill>
    <fill>
      <patternFill patternType="solid">
        <fgColor rgb="FFFFFFFF"/>
        <bgColor rgb="FF000000"/>
      </patternFill>
    </fill>
    <fill>
      <patternFill patternType="solid">
        <fgColor rgb="FF009DE0"/>
        <bgColor rgb="FF000000"/>
      </patternFill>
    </fill>
    <fill>
      <patternFill patternType="solid">
        <fgColor rgb="FFA7D3F5"/>
        <bgColor rgb="FF000000"/>
      </patternFill>
    </fill>
    <fill>
      <patternFill patternType="solid">
        <fgColor theme="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rgb="FF000000"/>
      </bottom>
      <diagonal/>
    </border>
  </borders>
  <cellStyleXfs count="2">
    <xf numFmtId="0" fontId="0" fillId="0" borderId="0"/>
    <xf numFmtId="0" fontId="19" fillId="0" borderId="0" applyNumberFormat="0" applyFill="0" applyBorder="0" applyAlignment="0" applyProtection="0"/>
  </cellStyleXfs>
  <cellXfs count="511">
    <xf numFmtId="0" fontId="0" fillId="0" borderId="0" xfId="0"/>
    <xf numFmtId="0" fontId="0" fillId="0" borderId="0" xfId="0" applyFill="1"/>
    <xf numFmtId="0" fontId="0" fillId="0" borderId="0" xfId="0" applyFill="1" applyBorder="1"/>
    <xf numFmtId="0" fontId="0" fillId="0" borderId="0" xfId="0" applyFill="1" applyBorder="1" applyAlignment="1">
      <alignment horizontal="left" vertical="top"/>
    </xf>
    <xf numFmtId="0" fontId="1" fillId="0" borderId="0" xfId="0" applyFont="1"/>
    <xf numFmtId="0" fontId="0" fillId="0" borderId="1" xfId="0" applyBorder="1"/>
    <xf numFmtId="0" fontId="0" fillId="0" borderId="0" xfId="0" applyBorder="1"/>
    <xf numFmtId="0" fontId="0" fillId="0" borderId="0" xfId="0" applyFill="1" applyAlignment="1">
      <alignment horizont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left"/>
    </xf>
    <xf numFmtId="0" fontId="3" fillId="0" borderId="0" xfId="0" applyFont="1"/>
    <xf numFmtId="0" fontId="0" fillId="0" borderId="0"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xf>
    <xf numFmtId="0" fontId="0" fillId="3" borderId="15" xfId="0" applyFill="1" applyBorder="1" applyAlignment="1">
      <alignment horizontal="center" vertical="center"/>
    </xf>
    <xf numFmtId="0" fontId="1" fillId="4" borderId="25" xfId="0" applyFont="1" applyFill="1" applyBorder="1"/>
    <xf numFmtId="0" fontId="1" fillId="4" borderId="26" xfId="0" applyFont="1" applyFill="1" applyBorder="1" applyAlignment="1">
      <alignment horizontal="center" vertical="center"/>
    </xf>
    <xf numFmtId="0" fontId="1" fillId="0" borderId="0" xfId="0" applyFont="1" applyFill="1"/>
    <xf numFmtId="0" fontId="0" fillId="0" borderId="0" xfId="0" applyFill="1" applyAlignment="1">
      <alignment horizontal="left" vertical="top"/>
    </xf>
    <xf numFmtId="0" fontId="0" fillId="0" borderId="0" xfId="0" applyFill="1" applyAlignment="1">
      <alignment horizontal="left"/>
    </xf>
    <xf numFmtId="0" fontId="0" fillId="3" borderId="15" xfId="0" applyFill="1" applyBorder="1" applyAlignment="1">
      <alignment horizontal="center"/>
    </xf>
    <xf numFmtId="0" fontId="0" fillId="0" borderId="25" xfId="0" applyFill="1" applyBorder="1" applyAlignment="1">
      <alignment horizontal="center" vertical="center"/>
    </xf>
    <xf numFmtId="0" fontId="0" fillId="0" borderId="27"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5" fillId="0" borderId="1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0" xfId="0" applyFont="1" applyFill="1" applyBorder="1" applyAlignment="1">
      <alignment horizontal="center" vertical="center"/>
    </xf>
    <xf numFmtId="0" fontId="4" fillId="0" borderId="0" xfId="0" applyFont="1" applyBorder="1" applyAlignment="1">
      <alignment vertical="top" wrapText="1"/>
    </xf>
    <xf numFmtId="0" fontId="2" fillId="0" borderId="5" xfId="0" applyFont="1" applyBorder="1" applyAlignment="1">
      <alignment vertical="top"/>
    </xf>
    <xf numFmtId="0" fontId="0" fillId="0" borderId="19" xfId="0" applyFill="1" applyBorder="1"/>
    <xf numFmtId="0" fontId="0" fillId="0" borderId="20" xfId="0" applyFill="1" applyBorder="1"/>
    <xf numFmtId="0" fontId="0" fillId="0" borderId="19" xfId="0" applyFill="1" applyBorder="1" applyAlignment="1">
      <alignment horizontal="left" vertical="center"/>
    </xf>
    <xf numFmtId="0" fontId="0" fillId="0" borderId="20" xfId="0" applyFill="1" applyBorder="1" applyAlignment="1">
      <alignment horizontal="left" vertical="center" wrapText="1"/>
    </xf>
    <xf numFmtId="0" fontId="0" fillId="0" borderId="5" xfId="0" applyFill="1" applyBorder="1" applyAlignment="1">
      <alignment horizontal="left" vertical="center" wrapText="1"/>
    </xf>
    <xf numFmtId="0" fontId="4" fillId="0" borderId="0" xfId="0" applyFont="1" applyBorder="1" applyAlignment="1">
      <alignment horizontal="left" vertical="center" wrapText="1"/>
    </xf>
    <xf numFmtId="0" fontId="0" fillId="0" borderId="21" xfId="0" applyFill="1" applyBorder="1" applyAlignment="1">
      <alignment horizontal="left" vertical="center"/>
    </xf>
    <xf numFmtId="0" fontId="1" fillId="0" borderId="0" xfId="0" applyFont="1" applyFill="1" applyBorder="1" applyAlignment="1">
      <alignment horizontal="center"/>
    </xf>
    <xf numFmtId="0" fontId="0" fillId="0" borderId="0" xfId="0" applyFill="1" applyBorder="1" applyAlignment="1">
      <alignment horizontal="left" vertical="center" wrapText="1"/>
    </xf>
    <xf numFmtId="0" fontId="0" fillId="0" borderId="19" xfId="0" applyFill="1" applyBorder="1" applyAlignment="1">
      <alignment horizontal="left" vertical="top"/>
    </xf>
    <xf numFmtId="0" fontId="0" fillId="0" borderId="24" xfId="0" applyFont="1" applyFill="1" applyBorder="1" applyAlignment="1">
      <alignment horizontal="left" vertical="top"/>
    </xf>
    <xf numFmtId="0" fontId="6" fillId="2" borderId="0" xfId="0" applyFont="1" applyFill="1" applyBorder="1" applyAlignment="1">
      <alignment vertical="top"/>
    </xf>
    <xf numFmtId="0" fontId="6" fillId="2" borderId="0" xfId="0" applyFont="1" applyFill="1"/>
    <xf numFmtId="0" fontId="6" fillId="0" borderId="0" xfId="0" applyFont="1" applyAlignment="1">
      <alignment horizontal="center" vertical="center"/>
    </xf>
    <xf numFmtId="0" fontId="6" fillId="0" borderId="0" xfId="0" applyFont="1"/>
    <xf numFmtId="0" fontId="6" fillId="2" borderId="0" xfId="0" applyFont="1" applyFill="1" applyBorder="1"/>
    <xf numFmtId="0" fontId="10" fillId="0" borderId="0" xfId="0" applyFont="1" applyBorder="1"/>
    <xf numFmtId="0" fontId="11" fillId="2" borderId="0" xfId="0" applyFont="1" applyFill="1" applyBorder="1" applyAlignment="1">
      <alignment horizontal="left" vertical="top" wrapText="1"/>
    </xf>
    <xf numFmtId="0" fontId="13" fillId="2" borderId="0" xfId="0" applyFont="1" applyFill="1" applyBorder="1" applyAlignment="1">
      <alignment vertical="top" wrapText="1"/>
    </xf>
    <xf numFmtId="0" fontId="15" fillId="2" borderId="0" xfId="0" applyFont="1" applyFill="1" applyBorder="1" applyAlignment="1">
      <alignment vertical="top" wrapText="1"/>
    </xf>
    <xf numFmtId="0" fontId="16" fillId="2" borderId="0" xfId="0" applyFont="1" applyFill="1" applyBorder="1"/>
    <xf numFmtId="0" fontId="6" fillId="2" borderId="0" xfId="0" applyFont="1" applyFill="1" applyBorder="1" applyAlignment="1">
      <alignment horizontal="left" vertical="top" wrapText="1"/>
    </xf>
    <xf numFmtId="0" fontId="20" fillId="2" borderId="0" xfId="0" applyFont="1" applyFill="1" applyBorder="1" applyAlignment="1">
      <alignment horizontal="left" vertical="top"/>
    </xf>
    <xf numFmtId="0" fontId="15" fillId="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6"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12" fillId="2" borderId="9"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0" xfId="0" applyFont="1" applyFill="1" applyBorder="1" applyAlignment="1">
      <alignment horizontal="left" vertical="top" wrapText="1"/>
    </xf>
    <xf numFmtId="0" fontId="6" fillId="2" borderId="6" xfId="0" applyFont="1" applyFill="1" applyBorder="1"/>
    <xf numFmtId="0" fontId="6" fillId="2" borderId="9"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17" fillId="2" borderId="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27" fillId="2" borderId="0" xfId="0" applyFont="1" applyFill="1" applyBorder="1" applyAlignment="1">
      <alignment horizontal="left" vertical="top" wrapText="1"/>
    </xf>
    <xf numFmtId="0" fontId="7" fillId="2" borderId="0" xfId="0" applyFont="1" applyFill="1" applyBorder="1" applyAlignment="1">
      <alignment horizontal="left" vertical="top" wrapText="1"/>
    </xf>
    <xf numFmtId="0" fontId="10" fillId="2" borderId="0" xfId="0" applyFont="1" applyFill="1" applyBorder="1" applyAlignment="1">
      <alignment horizontal="left" vertical="center"/>
    </xf>
    <xf numFmtId="0" fontId="10" fillId="0" borderId="0" xfId="0" applyFont="1" applyBorder="1" applyAlignment="1">
      <alignment vertical="center"/>
    </xf>
    <xf numFmtId="0" fontId="10" fillId="2" borderId="0" xfId="0" applyFont="1" applyFill="1" applyBorder="1" applyAlignment="1">
      <alignment vertical="center"/>
    </xf>
    <xf numFmtId="0" fontId="6" fillId="2" borderId="2" xfId="0" applyFont="1" applyFill="1" applyBorder="1"/>
    <xf numFmtId="0" fontId="6" fillId="2" borderId="3" xfId="0" applyFont="1" applyFill="1" applyBorder="1"/>
    <xf numFmtId="0" fontId="6" fillId="2" borderId="4" xfId="0" applyFont="1" applyFill="1" applyBorder="1"/>
    <xf numFmtId="0" fontId="12" fillId="2" borderId="2"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3" xfId="0" applyFont="1" applyFill="1" applyBorder="1" applyAlignment="1">
      <alignment horizontal="left" vertical="top" wrapText="1"/>
    </xf>
    <xf numFmtId="0" fontId="21" fillId="2" borderId="7" xfId="0" applyFont="1" applyFill="1" applyBorder="1" applyAlignment="1">
      <alignment horizontal="center" vertical="top" wrapText="1"/>
    </xf>
    <xf numFmtId="0" fontId="12" fillId="2" borderId="8" xfId="0" applyFont="1" applyFill="1" applyBorder="1" applyAlignment="1">
      <alignment horizontal="left" vertical="top" wrapText="1"/>
    </xf>
    <xf numFmtId="0" fontId="21" fillId="2" borderId="0" xfId="0" applyFont="1" applyFill="1" applyBorder="1" applyAlignment="1">
      <alignment horizontal="center" vertical="top" wrapText="1"/>
    </xf>
    <xf numFmtId="0" fontId="6" fillId="2" borderId="9" xfId="0" applyFont="1" applyFill="1" applyBorder="1"/>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15" fillId="2" borderId="0" xfId="0" applyFont="1" applyFill="1" applyBorder="1"/>
    <xf numFmtId="0" fontId="21" fillId="2" borderId="5" xfId="0" applyFont="1" applyFill="1" applyBorder="1" applyAlignment="1">
      <alignment vertical="top" wrapText="1"/>
    </xf>
    <xf numFmtId="0" fontId="6" fillId="2" borderId="4" xfId="0" applyFont="1" applyFill="1" applyBorder="1" applyAlignment="1">
      <alignment horizontal="left" vertical="top" wrapText="1"/>
    </xf>
    <xf numFmtId="0" fontId="33" fillId="2" borderId="0" xfId="0" applyFont="1" applyFill="1" applyBorder="1" applyAlignment="1">
      <alignment horizontal="left" vertical="top" wrapText="1"/>
    </xf>
    <xf numFmtId="0" fontId="33" fillId="2" borderId="0" xfId="0" applyFont="1" applyFill="1" applyBorder="1" applyAlignment="1">
      <alignment vertical="top" wrapText="1"/>
    </xf>
    <xf numFmtId="0" fontId="7" fillId="2" borderId="0" xfId="0" applyFont="1" applyFill="1" applyBorder="1"/>
    <xf numFmtId="0" fontId="6" fillId="2" borderId="0" xfId="0" applyFont="1" applyFill="1" applyBorder="1" applyAlignment="1">
      <alignment vertical="top" wrapText="1"/>
    </xf>
    <xf numFmtId="0" fontId="6" fillId="2" borderId="7" xfId="0" applyFont="1" applyFill="1" applyBorder="1"/>
    <xf numFmtId="0" fontId="6" fillId="2" borderId="8" xfId="0" applyFont="1" applyFill="1" applyBorder="1"/>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6" fillId="2" borderId="7" xfId="0" applyFont="1" applyFill="1" applyBorder="1" applyAlignment="1">
      <alignment vertical="top" wrapText="1"/>
    </xf>
    <xf numFmtId="0" fontId="6" fillId="2" borderId="8" xfId="0" applyFont="1" applyFill="1" applyBorder="1" applyAlignment="1">
      <alignment vertical="top" wrapText="1"/>
    </xf>
    <xf numFmtId="0" fontId="6" fillId="2" borderId="9" xfId="0" applyFont="1" applyFill="1" applyBorder="1" applyAlignment="1">
      <alignment vertical="top" wrapText="1"/>
    </xf>
    <xf numFmtId="0" fontId="11" fillId="2" borderId="0" xfId="0" applyFont="1" applyFill="1" applyBorder="1" applyAlignment="1">
      <alignment vertical="top" wrapText="1"/>
    </xf>
    <xf numFmtId="0" fontId="15" fillId="2" borderId="0" xfId="0" applyFont="1" applyFill="1" applyAlignment="1">
      <alignment vertical="top" wrapText="1"/>
    </xf>
    <xf numFmtId="0" fontId="16" fillId="2" borderId="0" xfId="0" applyFont="1" applyFill="1"/>
    <xf numFmtId="0" fontId="6" fillId="2" borderId="2" xfId="0" applyFont="1" applyFill="1" applyBorder="1" applyAlignment="1">
      <alignment vertical="center"/>
    </xf>
    <xf numFmtId="0" fontId="6" fillId="2" borderId="4" xfId="0" applyFont="1" applyFill="1" applyBorder="1" applyAlignment="1">
      <alignment vertical="center"/>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8" fillId="2" borderId="0" xfId="0" applyFont="1" applyFill="1" applyBorder="1" applyAlignment="1">
      <alignment horizontal="left" vertical="top" wrapText="1"/>
    </xf>
    <xf numFmtId="0" fontId="7" fillId="2" borderId="2" xfId="0" applyFont="1" applyFill="1" applyBorder="1" applyAlignment="1">
      <alignment vertical="top" wrapText="1"/>
    </xf>
    <xf numFmtId="0" fontId="6" fillId="2" borderId="0" xfId="0" applyFont="1" applyFill="1" applyAlignment="1">
      <alignment horizontal="center" vertical="center"/>
    </xf>
    <xf numFmtId="0" fontId="34" fillId="2" borderId="0" xfId="0" applyFont="1" applyFill="1" applyBorder="1" applyAlignment="1">
      <alignment vertical="center"/>
    </xf>
    <xf numFmtId="0" fontId="18" fillId="2" borderId="0" xfId="0" applyFont="1" applyFill="1" applyBorder="1"/>
    <xf numFmtId="0" fontId="6" fillId="2" borderId="0" xfId="0" applyFont="1" applyFill="1" applyBorder="1" applyAlignment="1">
      <alignment horizontal="left" vertical="top"/>
    </xf>
    <xf numFmtId="0" fontId="15" fillId="2" borderId="0" xfId="0" applyFont="1" applyFill="1" applyBorder="1" applyAlignment="1">
      <alignment horizontal="left" vertical="top"/>
    </xf>
    <xf numFmtId="0" fontId="15" fillId="2" borderId="0" xfId="0" applyFont="1" applyFill="1" applyBorder="1" applyAlignment="1">
      <alignment vertical="center"/>
    </xf>
    <xf numFmtId="0" fontId="20"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36" fillId="2" borderId="4" xfId="0" applyFont="1" applyFill="1" applyBorder="1" applyAlignment="1">
      <alignment horizontal="left" vertical="center" wrapText="1"/>
    </xf>
    <xf numFmtId="0" fontId="7" fillId="0" borderId="0" xfId="0" applyFont="1"/>
    <xf numFmtId="0" fontId="6" fillId="2" borderId="0" xfId="0" applyFont="1" applyFill="1" applyBorder="1" applyAlignment="1">
      <alignment wrapText="1"/>
    </xf>
    <xf numFmtId="0" fontId="6" fillId="2" borderId="0" xfId="0" applyFont="1" applyFill="1" applyBorder="1" applyAlignment="1">
      <alignment horizontal="right" vertical="top" wrapText="1"/>
    </xf>
    <xf numFmtId="0" fontId="7" fillId="2" borderId="0" xfId="0" applyFont="1" applyFill="1" applyBorder="1" applyAlignment="1">
      <alignment vertical="center" wrapText="1"/>
    </xf>
    <xf numFmtId="0" fontId="6" fillId="2" borderId="0" xfId="0" applyFont="1" applyFill="1" applyBorder="1" applyAlignment="1">
      <alignment horizontal="right" vertical="top"/>
    </xf>
    <xf numFmtId="0" fontId="6" fillId="2" borderId="0" xfId="0" applyFont="1" applyFill="1" applyBorder="1" applyAlignment="1">
      <alignment vertical="center"/>
    </xf>
    <xf numFmtId="0" fontId="6" fillId="2" borderId="0" xfId="0" applyFont="1" applyFill="1" applyBorder="1" applyAlignment="1"/>
    <xf numFmtId="0" fontId="39" fillId="2" borderId="0" xfId="0" applyFont="1" applyFill="1" applyBorder="1" applyAlignment="1">
      <alignment vertical="center"/>
    </xf>
    <xf numFmtId="0" fontId="12" fillId="2" borderId="9" xfId="0" applyFont="1" applyFill="1" applyBorder="1" applyAlignment="1">
      <alignment vertical="top" wrapText="1"/>
    </xf>
    <xf numFmtId="0" fontId="12" fillId="2" borderId="2" xfId="0" applyFont="1" applyFill="1" applyBorder="1" applyAlignment="1">
      <alignment vertical="top" wrapText="1"/>
    </xf>
    <xf numFmtId="0" fontId="12" fillId="2" borderId="4" xfId="0" applyFont="1" applyFill="1" applyBorder="1" applyAlignment="1">
      <alignment vertical="top" wrapText="1"/>
    </xf>
    <xf numFmtId="0" fontId="12" fillId="2" borderId="7" xfId="0" applyFont="1" applyFill="1" applyBorder="1" applyAlignment="1">
      <alignment vertical="top" wrapText="1"/>
    </xf>
    <xf numFmtId="0" fontId="6" fillId="2" borderId="5" xfId="0" applyFont="1" applyFill="1" applyBorder="1"/>
    <xf numFmtId="0" fontId="39" fillId="0" borderId="0" xfId="0" applyFont="1" applyBorder="1" applyAlignment="1">
      <alignment vertical="center"/>
    </xf>
    <xf numFmtId="0" fontId="15" fillId="0" borderId="0" xfId="0" applyFont="1" applyAlignment="1">
      <alignment vertical="center"/>
    </xf>
    <xf numFmtId="0" fontId="7" fillId="2" borderId="0" xfId="0" applyFont="1" applyFill="1" applyAlignment="1">
      <alignment vertical="center"/>
    </xf>
    <xf numFmtId="0" fontId="7" fillId="0" borderId="0" xfId="0" applyFont="1" applyAlignment="1">
      <alignment vertical="center"/>
    </xf>
    <xf numFmtId="0" fontId="6" fillId="2" borderId="0" xfId="0" applyFont="1" applyFill="1" applyBorder="1" applyAlignment="1">
      <alignment horizontal="center" vertical="center" wrapText="1"/>
    </xf>
    <xf numFmtId="0" fontId="6" fillId="2" borderId="0" xfId="0" applyFont="1" applyFill="1" applyBorder="1" applyAlignment="1">
      <alignment vertical="center" wrapText="1"/>
    </xf>
    <xf numFmtId="0" fontId="15" fillId="2" borderId="0" xfId="0" applyFont="1" applyFill="1" applyAlignment="1">
      <alignment vertical="center"/>
    </xf>
    <xf numFmtId="0" fontId="41" fillId="2" borderId="0" xfId="0" applyFont="1" applyFill="1" applyAlignment="1">
      <alignment vertical="center"/>
    </xf>
    <xf numFmtId="0" fontId="41" fillId="2" borderId="16" xfId="0" applyFont="1" applyFill="1" applyBorder="1" applyAlignment="1">
      <alignment vertical="center"/>
    </xf>
    <xf numFmtId="0" fontId="6" fillId="2" borderId="17" xfId="0" applyFont="1" applyFill="1" applyBorder="1"/>
    <xf numFmtId="0" fontId="6" fillId="2" borderId="18" xfId="0" applyFont="1" applyFill="1" applyBorder="1"/>
    <xf numFmtId="0" fontId="7" fillId="2" borderId="19" xfId="0" applyFont="1" applyFill="1" applyBorder="1" applyAlignment="1">
      <alignment vertical="center"/>
    </xf>
    <xf numFmtId="0" fontId="6" fillId="2" borderId="20" xfId="0" applyFont="1" applyFill="1" applyBorder="1" applyAlignment="1">
      <alignment vertical="top"/>
    </xf>
    <xf numFmtId="0" fontId="6" fillId="2" borderId="19" xfId="0" applyFont="1" applyFill="1" applyBorder="1" applyAlignment="1">
      <alignment vertical="center"/>
    </xf>
    <xf numFmtId="0" fontId="6" fillId="2" borderId="19" xfId="0" applyFont="1" applyFill="1" applyBorder="1" applyAlignment="1">
      <alignment horizontal="right" vertical="top"/>
    </xf>
    <xf numFmtId="0" fontId="6" fillId="2" borderId="20" xfId="0" applyFont="1" applyFill="1" applyBorder="1" applyAlignment="1">
      <alignment vertical="top" wrapText="1"/>
    </xf>
    <xf numFmtId="0" fontId="6" fillId="2" borderId="21" xfId="0" applyFont="1" applyFill="1" applyBorder="1" applyAlignment="1">
      <alignment horizontal="right" vertical="top"/>
    </xf>
    <xf numFmtId="0" fontId="6" fillId="2" borderId="22" xfId="0" applyFont="1" applyFill="1" applyBorder="1" applyAlignment="1">
      <alignment vertical="top" wrapText="1"/>
    </xf>
    <xf numFmtId="0" fontId="6" fillId="2" borderId="23" xfId="0" applyFont="1" applyFill="1" applyBorder="1" applyAlignment="1">
      <alignment vertical="top" wrapText="1"/>
    </xf>
    <xf numFmtId="0" fontId="7" fillId="2" borderId="5" xfId="0" applyFont="1" applyFill="1" applyBorder="1"/>
    <xf numFmtId="0" fontId="42" fillId="2" borderId="0" xfId="0" applyFont="1" applyFill="1" applyBorder="1" applyAlignment="1">
      <alignment horizontal="left" vertical="top"/>
    </xf>
    <xf numFmtId="0" fontId="42" fillId="2" borderId="8" xfId="0" applyFont="1" applyFill="1" applyBorder="1" applyAlignment="1">
      <alignment horizontal="left" vertical="top"/>
    </xf>
    <xf numFmtId="0" fontId="20" fillId="2" borderId="2" xfId="0" applyFont="1" applyFill="1" applyBorder="1" applyAlignment="1">
      <alignment vertical="top"/>
    </xf>
    <xf numFmtId="0" fontId="20" fillId="2" borderId="3" xfId="0" applyFont="1" applyFill="1" applyBorder="1" applyAlignment="1">
      <alignment vertical="top"/>
    </xf>
    <xf numFmtId="0" fontId="20" fillId="2" borderId="4" xfId="0" applyFont="1" applyFill="1" applyBorder="1" applyAlignment="1">
      <alignment vertical="top"/>
    </xf>
    <xf numFmtId="0" fontId="20" fillId="2" borderId="0" xfId="0" applyFont="1" applyFill="1" applyBorder="1" applyAlignment="1">
      <alignment vertical="top"/>
    </xf>
    <xf numFmtId="0" fontId="20" fillId="2" borderId="6" xfId="0" applyFont="1" applyFill="1" applyBorder="1" applyAlignment="1">
      <alignment vertical="top"/>
    </xf>
    <xf numFmtId="0" fontId="20" fillId="2" borderId="5" xfId="0" applyFont="1" applyFill="1" applyBorder="1" applyAlignment="1">
      <alignment horizontal="right" vertical="center"/>
    </xf>
    <xf numFmtId="0" fontId="20" fillId="2" borderId="0" xfId="0" applyFont="1" applyFill="1" applyBorder="1" applyAlignment="1">
      <alignment horizontal="left" vertical="center" wrapText="1"/>
    </xf>
    <xf numFmtId="0" fontId="6" fillId="2" borderId="7" xfId="0" applyFont="1" applyFill="1" applyBorder="1" applyAlignment="1">
      <alignment vertical="top"/>
    </xf>
    <xf numFmtId="0" fontId="6" fillId="2" borderId="8" xfId="0" applyFont="1" applyFill="1" applyBorder="1" applyAlignment="1">
      <alignment vertical="top"/>
    </xf>
    <xf numFmtId="0" fontId="6" fillId="2" borderId="9" xfId="0" applyFont="1" applyFill="1" applyBorder="1" applyAlignment="1">
      <alignment vertical="top"/>
    </xf>
    <xf numFmtId="0" fontId="0" fillId="6" borderId="1" xfId="0" applyFill="1" applyBorder="1" applyAlignment="1">
      <alignment horizontal="center"/>
    </xf>
    <xf numFmtId="0" fontId="44" fillId="2" borderId="0" xfId="0" applyFont="1" applyFill="1" applyBorder="1" applyAlignment="1">
      <alignment vertical="top" wrapText="1"/>
    </xf>
    <xf numFmtId="0" fontId="20" fillId="2" borderId="9" xfId="0" applyFont="1" applyFill="1" applyBorder="1" applyAlignment="1">
      <alignment vertical="top"/>
    </xf>
    <xf numFmtId="0" fontId="20" fillId="2" borderId="2" xfId="0" applyFont="1" applyFill="1" applyBorder="1"/>
    <xf numFmtId="0" fontId="20" fillId="2" borderId="2" xfId="0" applyFont="1" applyFill="1" applyBorder="1" applyAlignment="1">
      <alignment horizontal="right" vertical="center"/>
    </xf>
    <xf numFmtId="0" fontId="20" fillId="2" borderId="3" xfId="0" applyFont="1" applyFill="1" applyBorder="1" applyAlignment="1">
      <alignment horizontal="left" vertical="center" wrapText="1"/>
    </xf>
    <xf numFmtId="0" fontId="9" fillId="2" borderId="0" xfId="1" applyFont="1" applyFill="1" applyAlignment="1">
      <alignment horizontal="center" vertical="center"/>
    </xf>
    <xf numFmtId="0" fontId="6" fillId="3" borderId="0" xfId="0" applyFont="1" applyFill="1"/>
    <xf numFmtId="0" fontId="12" fillId="2" borderId="0" xfId="0" applyFont="1" applyFill="1"/>
    <xf numFmtId="0" fontId="15" fillId="2" borderId="0" xfId="0" applyFont="1" applyFill="1" applyAlignment="1">
      <alignment horizontal="center" vertical="center"/>
    </xf>
    <xf numFmtId="0" fontId="45" fillId="2" borderId="0" xfId="0" applyFont="1" applyFill="1" applyBorder="1" applyAlignment="1">
      <alignment horizontal="right" vertical="top" wrapText="1"/>
    </xf>
    <xf numFmtId="0" fontId="27" fillId="2" borderId="0" xfId="0" applyFont="1" applyFill="1" applyBorder="1" applyAlignment="1">
      <alignment vertical="top"/>
    </xf>
    <xf numFmtId="0" fontId="6" fillId="2" borderId="0" xfId="0" applyFont="1" applyFill="1" applyBorder="1" applyAlignment="1">
      <alignment horizontal="left" vertical="top" wrapText="1"/>
    </xf>
    <xf numFmtId="0" fontId="47" fillId="2" borderId="19" xfId="0" applyFont="1" applyFill="1" applyBorder="1" applyAlignment="1">
      <alignment vertical="top" wrapText="1"/>
    </xf>
    <xf numFmtId="0" fontId="47" fillId="2" borderId="0" xfId="0" applyFont="1" applyFill="1" applyBorder="1" applyAlignment="1">
      <alignment vertical="top" wrapText="1"/>
    </xf>
    <xf numFmtId="0" fontId="47" fillId="2" borderId="20" xfId="0" applyFont="1" applyFill="1" applyBorder="1" applyAlignment="1">
      <alignment vertical="top" wrapText="1"/>
    </xf>
    <xf numFmtId="0" fontId="4" fillId="0" borderId="0" xfId="0" applyFont="1" applyBorder="1" applyAlignment="1">
      <alignment horizontal="left" vertical="center"/>
    </xf>
    <xf numFmtId="0" fontId="48" fillId="0" borderId="0" xfId="0" applyFont="1"/>
    <xf numFmtId="0" fontId="6" fillId="6" borderId="0" xfId="0" applyFont="1" applyFill="1"/>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19" fillId="2" borderId="0" xfId="1" applyFill="1" applyAlignment="1">
      <alignment horizontal="center" vertical="center"/>
    </xf>
    <xf numFmtId="0" fontId="15" fillId="2" borderId="8" xfId="0" applyFont="1" applyFill="1" applyBorder="1" applyAlignment="1">
      <alignment vertical="top" wrapText="1"/>
    </xf>
    <xf numFmtId="0" fontId="18" fillId="2" borderId="0" xfId="0" applyFont="1" applyFill="1" applyBorder="1" applyAlignment="1">
      <alignment horizontal="center" vertical="top"/>
    </xf>
    <xf numFmtId="0" fontId="18" fillId="2" borderId="0" xfId="0" applyFont="1" applyFill="1"/>
    <xf numFmtId="0" fontId="18" fillId="0" borderId="0" xfId="0" applyFont="1" applyAlignment="1">
      <alignment horizontal="center" vertical="center"/>
    </xf>
    <xf numFmtId="0" fontId="18" fillId="0" borderId="0" xfId="0" applyFont="1"/>
    <xf numFmtId="0" fontId="50" fillId="2" borderId="0" xfId="0" applyFont="1" applyFill="1" applyBorder="1" applyAlignment="1">
      <alignment horizontal="left" vertical="top" wrapText="1"/>
    </xf>
    <xf numFmtId="0" fontId="18" fillId="2" borderId="0" xfId="0" applyFont="1" applyFill="1" applyBorder="1" applyAlignment="1">
      <alignment horizontal="left" vertical="top" wrapText="1"/>
    </xf>
    <xf numFmtId="0" fontId="49" fillId="2" borderId="0" xfId="0" applyFont="1" applyFill="1" applyBorder="1" applyAlignment="1">
      <alignment vertical="center"/>
    </xf>
    <xf numFmtId="0" fontId="50" fillId="2" borderId="0" xfId="0" applyFont="1" applyFill="1" applyBorder="1" applyAlignment="1">
      <alignment horizontal="left" vertical="top" wrapText="1"/>
    </xf>
    <xf numFmtId="0" fontId="7" fillId="2" borderId="0" xfId="0" applyFont="1" applyFill="1"/>
    <xf numFmtId="0" fontId="20" fillId="2" borderId="0" xfId="0" applyFont="1" applyFill="1"/>
    <xf numFmtId="0" fontId="51" fillId="0" borderId="0" xfId="0" applyFont="1"/>
    <xf numFmtId="0" fontId="51" fillId="7" borderId="0" xfId="0" applyFont="1" applyFill="1" applyAlignment="1">
      <alignment vertical="top" wrapText="1"/>
    </xf>
    <xf numFmtId="0" fontId="13" fillId="2" borderId="0" xfId="0" applyFont="1" applyFill="1" applyBorder="1" applyAlignment="1">
      <alignment horizontal="left" vertical="top"/>
    </xf>
    <xf numFmtId="0" fontId="53" fillId="2" borderId="0" xfId="0" applyFont="1" applyFill="1" applyBorder="1" applyAlignment="1">
      <alignment horizontal="left" vertical="top" wrapText="1"/>
    </xf>
    <xf numFmtId="0" fontId="54" fillId="7" borderId="0" xfId="0" applyFont="1" applyFill="1"/>
    <xf numFmtId="0" fontId="54" fillId="0" borderId="0" xfId="0" applyFont="1" applyAlignment="1">
      <alignment horizontal="center" vertical="center"/>
    </xf>
    <xf numFmtId="0" fontId="54" fillId="0" borderId="0" xfId="0" applyFont="1"/>
    <xf numFmtId="0" fontId="11" fillId="0" borderId="0" xfId="0" applyFont="1" applyAlignment="1">
      <alignment horizontal="center" vertical="center"/>
    </xf>
    <xf numFmtId="0" fontId="6" fillId="2" borderId="0" xfId="0" applyFont="1" applyFill="1" applyBorder="1" applyAlignment="1">
      <alignment horizontal="left" vertical="top" wrapText="1"/>
    </xf>
    <xf numFmtId="0" fontId="6"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9" fillId="2" borderId="0" xfId="1" applyFill="1" applyBorder="1" applyAlignment="1">
      <alignment horizontal="left" vertical="top"/>
    </xf>
    <xf numFmtId="0" fontId="6"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19" fillId="2" borderId="0" xfId="1" applyFont="1" applyFill="1" applyBorder="1" applyAlignment="1">
      <alignment horizontal="left" vertical="top"/>
    </xf>
    <xf numFmtId="0" fontId="35" fillId="2" borderId="0" xfId="0" applyFont="1" applyFill="1" applyBorder="1" applyAlignment="1">
      <alignment vertical="top"/>
    </xf>
    <xf numFmtId="0" fontId="0" fillId="0" borderId="0" xfId="0" applyFill="1"/>
    <xf numFmtId="0" fontId="6"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19" fillId="2" borderId="0" xfId="1" applyFill="1" applyBorder="1" applyAlignment="1">
      <alignment horizontal="left" vertical="top"/>
    </xf>
    <xf numFmtId="0" fontId="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0" fillId="2" borderId="0"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0" xfId="0" applyFont="1" applyFill="1" applyAlignment="1">
      <alignment horizontal="left" vertical="top" wrapText="1"/>
    </xf>
    <xf numFmtId="0" fontId="20" fillId="2" borderId="8" xfId="0" applyFont="1" applyFill="1" applyBorder="1" applyAlignment="1">
      <alignment horizontal="left" vertical="top" wrapText="1"/>
    </xf>
    <xf numFmtId="0" fontId="13" fillId="2" borderId="0" xfId="0" applyFont="1" applyFill="1" applyBorder="1" applyAlignment="1">
      <alignment vertical="top"/>
    </xf>
    <xf numFmtId="0" fontId="19" fillId="2" borderId="0" xfId="1" applyFill="1" applyBorder="1" applyAlignment="1">
      <alignment vertical="top"/>
    </xf>
    <xf numFmtId="0" fontId="6" fillId="2" borderId="0" xfId="0" applyFont="1" applyFill="1" applyBorder="1" applyAlignment="1">
      <alignment horizontal="left" vertical="top" wrapText="1"/>
    </xf>
    <xf numFmtId="0" fontId="6" fillId="2" borderId="0" xfId="0" applyFont="1" applyFill="1" applyAlignment="1">
      <alignment horizontal="left" vertical="top" wrapText="1"/>
    </xf>
    <xf numFmtId="0" fontId="6" fillId="2" borderId="0" xfId="0" applyFont="1" applyFill="1" applyBorder="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vertical="center"/>
    </xf>
    <xf numFmtId="0" fontId="11" fillId="2" borderId="0" xfId="0" applyFont="1" applyFill="1" applyAlignment="1">
      <alignment horizontal="left" vertical="top" wrapText="1"/>
    </xf>
    <xf numFmtId="0" fontId="20" fillId="2" borderId="0" xfId="0" applyFont="1" applyFill="1" applyAlignment="1">
      <alignment horizontal="left" vertical="top"/>
    </xf>
    <xf numFmtId="0" fontId="16" fillId="2" borderId="0" xfId="0" applyFont="1" applyFill="1" applyAlignment="1">
      <alignment horizontal="left" vertical="top" wrapText="1"/>
    </xf>
    <xf numFmtId="0" fontId="20" fillId="2" borderId="0" xfId="0" applyFont="1" applyFill="1" applyAlignment="1">
      <alignment vertical="top" wrapText="1"/>
    </xf>
    <xf numFmtId="0" fontId="6" fillId="2" borderId="0" xfId="0" applyFont="1" applyFill="1" applyAlignment="1">
      <alignment horizontal="center" vertical="center" wrapText="1"/>
    </xf>
    <xf numFmtId="0" fontId="25" fillId="2" borderId="0" xfId="0" applyFont="1" applyFill="1" applyAlignment="1">
      <alignment horizontal="left" vertical="top" wrapText="1"/>
    </xf>
    <xf numFmtId="0" fontId="39" fillId="2" borderId="0" xfId="0" applyFont="1" applyFill="1" applyAlignment="1">
      <alignment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0" xfId="0" applyBorder="1"/>
    <xf numFmtId="0" fontId="0" fillId="0" borderId="0" xfId="0" applyAlignment="1">
      <alignment horizontal="left" vertical="center"/>
    </xf>
    <xf numFmtId="0" fontId="1" fillId="0" borderId="1" xfId="0" applyFont="1" applyBorder="1" applyAlignment="1">
      <alignment horizontal="center"/>
    </xf>
    <xf numFmtId="0" fontId="0" fillId="10" borderId="0" xfId="0" applyFill="1"/>
    <xf numFmtId="0" fontId="0" fillId="6" borderId="1" xfId="0" applyFill="1" applyBorder="1" applyAlignment="1">
      <alignment horizontal="left"/>
    </xf>
    <xf numFmtId="0" fontId="20" fillId="2" borderId="0" xfId="0" applyFont="1" applyFill="1" applyAlignment="1">
      <alignment vertical="top"/>
    </xf>
    <xf numFmtId="0" fontId="19" fillId="2" borderId="0" xfId="1" applyFill="1" applyBorder="1" applyAlignment="1">
      <alignment horizontal="left" vertical="top"/>
    </xf>
    <xf numFmtId="0" fontId="19" fillId="2" borderId="0" xfId="1" applyFill="1" applyBorder="1" applyAlignment="1">
      <alignment horizontal="left" vertical="top"/>
    </xf>
    <xf numFmtId="0" fontId="19" fillId="2" borderId="0" xfId="1" applyFill="1" applyBorder="1" applyAlignment="1">
      <alignment horizontal="left" vertical="top" wrapText="1"/>
    </xf>
    <xf numFmtId="0" fontId="60" fillId="2" borderId="0" xfId="0" applyFont="1" applyFill="1" applyBorder="1" applyAlignment="1">
      <alignment horizontal="right" vertical="top" wrapText="1"/>
    </xf>
    <xf numFmtId="0" fontId="19" fillId="2" borderId="0" xfId="1" applyFill="1" applyBorder="1" applyAlignment="1">
      <alignment vertical="top" wrapText="1"/>
    </xf>
    <xf numFmtId="0" fontId="19" fillId="2" borderId="0" xfId="1" applyFill="1" applyBorder="1" applyAlignment="1">
      <alignment horizontal="left" vertical="top"/>
    </xf>
    <xf numFmtId="0" fontId="6" fillId="2" borderId="0" xfId="0" applyFont="1" applyFill="1" applyBorder="1" applyAlignment="1">
      <alignment horizontal="left" vertical="top" wrapText="1"/>
    </xf>
    <xf numFmtId="0" fontId="19" fillId="2" borderId="0" xfId="1" applyFill="1" applyAlignment="1">
      <alignment horizontal="center" vertical="center"/>
    </xf>
    <xf numFmtId="0" fontId="6" fillId="2" borderId="0" xfId="0" applyFont="1" applyFill="1" applyAlignment="1">
      <alignment horizontal="left" vertical="top" wrapText="1"/>
    </xf>
    <xf numFmtId="0" fontId="19" fillId="2" borderId="0" xfId="1" applyFont="1" applyFill="1" applyAlignment="1">
      <alignment horizontal="right" vertical="center"/>
    </xf>
    <xf numFmtId="0" fontId="11" fillId="2" borderId="0" xfId="0" applyFont="1" applyFill="1" applyBorder="1" applyAlignment="1">
      <alignment horizontal="left" vertical="top" wrapText="1"/>
    </xf>
    <xf numFmtId="0" fontId="19" fillId="2" borderId="0" xfId="1" applyFill="1" applyBorder="1" applyAlignment="1">
      <alignment horizontal="left"/>
    </xf>
    <xf numFmtId="0" fontId="23" fillId="2" borderId="0" xfId="0" applyFont="1" applyFill="1" applyBorder="1" applyAlignment="1">
      <alignment horizontal="left" vertical="top" wrapText="1"/>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0"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6" fillId="4" borderId="7" xfId="0" applyFont="1" applyFill="1" applyBorder="1" applyAlignment="1" applyProtection="1">
      <alignment horizontal="left" vertical="center" wrapText="1"/>
      <protection locked="0"/>
    </xf>
    <xf numFmtId="0" fontId="6" fillId="4" borderId="8" xfId="0" applyFont="1" applyFill="1" applyBorder="1" applyAlignment="1" applyProtection="1">
      <alignment horizontal="left" vertical="center" wrapText="1"/>
      <protection locked="0"/>
    </xf>
    <xf numFmtId="0" fontId="6" fillId="4" borderId="9" xfId="0" applyFont="1" applyFill="1" applyBorder="1" applyAlignment="1" applyProtection="1">
      <alignment horizontal="left" vertical="center" wrapText="1"/>
      <protection locked="0"/>
    </xf>
    <xf numFmtId="0" fontId="15" fillId="2" borderId="0" xfId="0" applyFont="1" applyFill="1" applyBorder="1" applyAlignment="1">
      <alignment horizontal="left" vertical="top" wrapText="1"/>
    </xf>
    <xf numFmtId="0" fontId="35" fillId="2" borderId="5" xfId="0" applyFont="1" applyFill="1" applyBorder="1" applyAlignment="1">
      <alignment horizontal="left" vertical="top" wrapText="1"/>
    </xf>
    <xf numFmtId="0" fontId="35" fillId="2" borderId="0"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7" xfId="0" applyFont="1" applyFill="1" applyBorder="1" applyAlignment="1">
      <alignment horizontal="left" vertical="top" wrapText="1"/>
    </xf>
    <xf numFmtId="0" fontId="35" fillId="2" borderId="8" xfId="0" applyFont="1" applyFill="1" applyBorder="1" applyAlignment="1">
      <alignment horizontal="left" vertical="top" wrapText="1"/>
    </xf>
    <xf numFmtId="0" fontId="35" fillId="2" borderId="9"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6" xfId="0" applyFont="1" applyFill="1" applyBorder="1" applyAlignment="1">
      <alignment horizontal="left" vertical="top" wrapText="1"/>
    </xf>
    <xf numFmtId="0" fontId="19" fillId="2" borderId="0" xfId="1" applyFill="1" applyAlignment="1">
      <alignment horizontal="right" vertical="center"/>
    </xf>
    <xf numFmtId="0" fontId="20" fillId="2" borderId="0" xfId="0" applyFont="1" applyFill="1" applyBorder="1" applyAlignment="1">
      <alignment horizontal="left" vertical="top" wrapText="1"/>
    </xf>
    <xf numFmtId="0" fontId="19" fillId="2" borderId="0" xfId="1" applyFill="1" applyBorder="1" applyAlignment="1">
      <alignment horizontal="center"/>
    </xf>
    <xf numFmtId="0" fontId="18" fillId="2" borderId="0" xfId="0" applyFont="1" applyFill="1" applyBorder="1" applyAlignment="1">
      <alignment horizontal="center" vertical="top"/>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59" fillId="2" borderId="5" xfId="0" applyFont="1" applyFill="1" applyBorder="1" applyAlignment="1">
      <alignment horizontal="left" vertical="top"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6" fillId="6" borderId="1" xfId="0" applyFont="1" applyFill="1" applyBorder="1" applyAlignment="1" applyProtection="1">
      <alignment horizontal="center" vertical="center" wrapText="1"/>
      <protection locked="0"/>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4" borderId="4"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2" borderId="0" xfId="0" applyFont="1" applyFill="1" applyBorder="1" applyAlignment="1">
      <alignment horizontal="left" vertical="top"/>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26" fillId="5" borderId="10" xfId="0" applyFont="1" applyFill="1" applyBorder="1" applyAlignment="1">
      <alignment horizontal="center" vertical="top" wrapText="1"/>
    </xf>
    <xf numFmtId="0" fontId="26" fillId="5" borderId="12" xfId="0" applyFont="1" applyFill="1" applyBorder="1" applyAlignment="1">
      <alignment horizontal="center" vertical="top"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7" fillId="5" borderId="1" xfId="0" applyFont="1" applyFill="1" applyBorder="1" applyAlignment="1">
      <alignment horizontal="center" vertical="center" wrapText="1"/>
    </xf>
    <xf numFmtId="0" fontId="12" fillId="2" borderId="5"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6" xfId="0" applyFont="1" applyFill="1" applyBorder="1" applyAlignment="1">
      <alignment horizontal="left" vertical="top" wrapText="1"/>
    </xf>
    <xf numFmtId="0" fontId="6" fillId="6" borderId="13" xfId="0" applyFont="1" applyFill="1" applyBorder="1" applyAlignment="1" applyProtection="1">
      <alignment horizontal="center" vertical="center"/>
      <protection locked="0"/>
    </xf>
    <xf numFmtId="0" fontId="6" fillId="6" borderId="14" xfId="0" applyFont="1" applyFill="1" applyBorder="1" applyAlignment="1" applyProtection="1">
      <alignment horizontal="center" vertical="center"/>
      <protection locked="0"/>
    </xf>
    <xf numFmtId="0" fontId="6" fillId="6" borderId="15" xfId="0" applyFont="1" applyFill="1" applyBorder="1" applyAlignment="1" applyProtection="1">
      <alignment horizontal="center" vertical="center"/>
      <protection locked="0"/>
    </xf>
    <xf numFmtId="0" fontId="6" fillId="6" borderId="13" xfId="0" applyFont="1" applyFill="1" applyBorder="1" applyAlignment="1" applyProtection="1">
      <alignment horizontal="center" vertical="center" wrapText="1"/>
      <protection locked="0"/>
    </xf>
    <xf numFmtId="0" fontId="6" fillId="6" borderId="14" xfId="0" applyFont="1" applyFill="1" applyBorder="1" applyAlignment="1" applyProtection="1">
      <alignment horizontal="center" vertical="center" wrapText="1"/>
      <protection locked="0"/>
    </xf>
    <xf numFmtId="0" fontId="6" fillId="6" borderId="15" xfId="0" applyFont="1" applyFill="1" applyBorder="1" applyAlignment="1" applyProtection="1">
      <alignment horizontal="center" vertical="center" wrapText="1"/>
      <protection locked="0"/>
    </xf>
    <xf numFmtId="0" fontId="26" fillId="5" borderId="10"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6" fillId="2" borderId="15"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12" fillId="2" borderId="3"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5" fillId="2" borderId="0" xfId="0" applyFont="1" applyFill="1" applyAlignment="1">
      <alignment horizontal="left" vertical="top" wrapText="1"/>
    </xf>
    <xf numFmtId="0" fontId="11" fillId="6" borderId="13"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11" fillId="6" borderId="15"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19" fillId="2" borderId="0" xfId="1" applyFill="1" applyBorder="1" applyAlignment="1">
      <alignment horizontal="center" vertical="top" wrapText="1"/>
    </xf>
    <xf numFmtId="0" fontId="18" fillId="2" borderId="0" xfId="0" applyFont="1" applyFill="1" applyBorder="1" applyAlignment="1">
      <alignment horizontal="center" vertical="center"/>
    </xf>
    <xf numFmtId="0" fontId="6" fillId="2" borderId="28" xfId="0" applyFont="1" applyFill="1" applyBorder="1" applyAlignment="1">
      <alignment horizontal="center" vertical="center" wrapText="1"/>
    </xf>
    <xf numFmtId="0" fontId="11" fillId="6" borderId="1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15" xfId="0" applyFont="1" applyFill="1" applyBorder="1" applyAlignment="1" applyProtection="1">
      <alignment horizontal="center" vertical="center"/>
      <protection locked="0"/>
    </xf>
    <xf numFmtId="0" fontId="19" fillId="2" borderId="0" xfId="1" applyFill="1" applyAlignment="1">
      <alignment horizontal="right"/>
    </xf>
    <xf numFmtId="0" fontId="15" fillId="2" borderId="0" xfId="0" applyFont="1" applyFill="1" applyBorder="1" applyAlignment="1">
      <alignment horizontal="center" vertical="top"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53" fillId="2" borderId="0" xfId="0" applyFont="1" applyFill="1" applyBorder="1" applyAlignment="1">
      <alignment horizontal="center" vertical="top"/>
    </xf>
    <xf numFmtId="0" fontId="28" fillId="2" borderId="0" xfId="0" applyFont="1" applyFill="1" applyBorder="1" applyAlignment="1">
      <alignment horizontal="left" vertical="top" wrapText="1"/>
    </xf>
    <xf numFmtId="0" fontId="20" fillId="2" borderId="8" xfId="0" applyFont="1" applyFill="1" applyBorder="1" applyAlignment="1">
      <alignment horizontal="left" vertical="top" wrapText="1"/>
    </xf>
    <xf numFmtId="0" fontId="15" fillId="2" borderId="8" xfId="0" applyFont="1" applyFill="1" applyBorder="1" applyAlignment="1">
      <alignment horizontal="left" vertical="top" wrapText="1"/>
    </xf>
    <xf numFmtId="0" fontId="13" fillId="2" borderId="0" xfId="0" applyFont="1" applyFill="1" applyBorder="1" applyAlignment="1">
      <alignment horizontal="left" vertical="top" wrapText="1"/>
    </xf>
    <xf numFmtId="0" fontId="57" fillId="2" borderId="0" xfId="1" applyFont="1" applyFill="1" applyBorder="1" applyAlignment="1">
      <alignment horizontal="center" vertical="center"/>
    </xf>
    <xf numFmtId="0" fontId="12" fillId="2" borderId="14" xfId="0" applyFont="1" applyFill="1" applyBorder="1" applyAlignment="1">
      <alignment horizontal="left" vertical="top" wrapText="1"/>
    </xf>
    <xf numFmtId="0" fontId="12" fillId="2" borderId="15" xfId="0" applyFont="1" applyFill="1" applyBorder="1" applyAlignment="1">
      <alignment horizontal="left" vertical="top" wrapText="1"/>
    </xf>
    <xf numFmtId="0" fontId="17" fillId="5"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6" borderId="13"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7" fillId="6" borderId="15" xfId="0" applyFont="1" applyFill="1" applyBorder="1" applyAlignment="1" applyProtection="1">
      <alignment horizontal="center" vertical="center" wrapText="1"/>
      <protection locked="0"/>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23" fillId="6" borderId="13" xfId="0" applyFont="1" applyFill="1" applyBorder="1" applyAlignment="1" applyProtection="1">
      <alignment horizontal="center" vertical="center" wrapText="1"/>
      <protection locked="0"/>
    </xf>
    <xf numFmtId="0" fontId="23" fillId="6" borderId="14" xfId="0" applyFont="1" applyFill="1" applyBorder="1" applyAlignment="1" applyProtection="1">
      <alignment horizontal="center" vertical="center" wrapText="1"/>
      <protection locked="0"/>
    </xf>
    <xf numFmtId="0" fontId="23" fillId="6" borderId="15"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55" fillId="8" borderId="10" xfId="0" applyFont="1" applyFill="1" applyBorder="1" applyAlignment="1">
      <alignment horizontal="center" vertical="center" wrapText="1"/>
    </xf>
    <xf numFmtId="0" fontId="55" fillId="8" borderId="11" xfId="0" applyFont="1" applyFill="1" applyBorder="1" applyAlignment="1">
      <alignment horizontal="center" vertical="center" wrapText="1"/>
    </xf>
    <xf numFmtId="0" fontId="55" fillId="8" borderId="12" xfId="0" applyFont="1" applyFill="1" applyBorder="1" applyAlignment="1">
      <alignment horizontal="center" vertical="center" wrapText="1"/>
    </xf>
    <xf numFmtId="0" fontId="56" fillId="7" borderId="2" xfId="0" applyFont="1" applyFill="1" applyBorder="1" applyAlignment="1">
      <alignment horizontal="center" vertical="center" wrapText="1"/>
    </xf>
    <xf numFmtId="0" fontId="56" fillId="7" borderId="3" xfId="0" applyFont="1" applyFill="1" applyBorder="1" applyAlignment="1">
      <alignment horizontal="center" vertical="center" wrapText="1"/>
    </xf>
    <xf numFmtId="0" fontId="56" fillId="7" borderId="4" xfId="0" applyFont="1" applyFill="1" applyBorder="1" applyAlignment="1">
      <alignment horizontal="center" vertical="center" wrapText="1"/>
    </xf>
    <xf numFmtId="0" fontId="56" fillId="7" borderId="7" xfId="0" applyFont="1" applyFill="1" applyBorder="1" applyAlignment="1">
      <alignment horizontal="center" vertical="center" wrapText="1"/>
    </xf>
    <xf numFmtId="0" fontId="56" fillId="7" borderId="8" xfId="0" applyFont="1" applyFill="1" applyBorder="1" applyAlignment="1">
      <alignment horizontal="center" vertical="center" wrapText="1"/>
    </xf>
    <xf numFmtId="0" fontId="56" fillId="7" borderId="9" xfId="0" applyFont="1" applyFill="1" applyBorder="1" applyAlignment="1">
      <alignment horizontal="center" vertical="center" wrapText="1"/>
    </xf>
    <xf numFmtId="0" fontId="54" fillId="9" borderId="13" xfId="0" applyFont="1" applyFill="1" applyBorder="1" applyAlignment="1" applyProtection="1">
      <alignment horizontal="center" vertical="center" wrapText="1"/>
      <protection locked="0"/>
    </xf>
    <xf numFmtId="0" fontId="54" fillId="9" borderId="15" xfId="0" applyFont="1" applyFill="1" applyBorder="1" applyAlignment="1" applyProtection="1">
      <alignment horizontal="center" vertical="center" wrapText="1"/>
      <protection locked="0"/>
    </xf>
    <xf numFmtId="0" fontId="19" fillId="2" borderId="0" xfId="1" applyFont="1" applyFill="1" applyBorder="1" applyAlignment="1">
      <alignment horizontal="right" vertical="center"/>
    </xf>
    <xf numFmtId="0" fontId="34" fillId="7" borderId="0" xfId="0" applyFont="1" applyFill="1" applyAlignment="1">
      <alignment horizontal="left" vertical="top"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11" fillId="4" borderId="2" xfId="0" applyFont="1" applyFill="1" applyBorder="1" applyAlignment="1" applyProtection="1">
      <alignment horizontal="left" vertical="top" wrapText="1"/>
      <protection locked="0"/>
    </xf>
    <xf numFmtId="0" fontId="11" fillId="4" borderId="3" xfId="0" applyFont="1" applyFill="1" applyBorder="1" applyAlignment="1" applyProtection="1">
      <alignment horizontal="left" vertical="top" wrapText="1"/>
      <protection locked="0"/>
    </xf>
    <xf numFmtId="0" fontId="11" fillId="4" borderId="4" xfId="0" applyFont="1" applyFill="1" applyBorder="1" applyAlignment="1" applyProtection="1">
      <alignment horizontal="left" vertical="top" wrapText="1"/>
      <protection locked="0"/>
    </xf>
    <xf numFmtId="0" fontId="11" fillId="4" borderId="5" xfId="0" applyFont="1" applyFill="1" applyBorder="1" applyAlignment="1" applyProtection="1">
      <alignment horizontal="left" vertical="top" wrapText="1"/>
      <protection locked="0"/>
    </xf>
    <xf numFmtId="0" fontId="11" fillId="4" borderId="0" xfId="0" applyFont="1" applyFill="1" applyBorder="1" applyAlignment="1" applyProtection="1">
      <alignment horizontal="left" vertical="top" wrapText="1"/>
      <protection locked="0"/>
    </xf>
    <xf numFmtId="0" fontId="11" fillId="4" borderId="6" xfId="0" applyFont="1" applyFill="1" applyBorder="1" applyAlignment="1" applyProtection="1">
      <alignment horizontal="left" vertical="top" wrapText="1"/>
      <protection locked="0"/>
    </xf>
    <xf numFmtId="0" fontId="11" fillId="4" borderId="7" xfId="0" applyFont="1" applyFill="1" applyBorder="1" applyAlignment="1" applyProtection="1">
      <alignment horizontal="left" vertical="top" wrapText="1"/>
      <protection locked="0"/>
    </xf>
    <xf numFmtId="0" fontId="11" fillId="4" borderId="8" xfId="0" applyFont="1" applyFill="1" applyBorder="1" applyAlignment="1" applyProtection="1">
      <alignment horizontal="left" vertical="top" wrapText="1"/>
      <protection locked="0"/>
    </xf>
    <xf numFmtId="0" fontId="11" fillId="4" borderId="9" xfId="0" applyFont="1" applyFill="1" applyBorder="1" applyAlignment="1" applyProtection="1">
      <alignment horizontal="left" vertical="top" wrapText="1"/>
      <protection locked="0"/>
    </xf>
    <xf numFmtId="0" fontId="26" fillId="5" borderId="11" xfId="0" applyFont="1" applyFill="1" applyBorder="1" applyAlignment="1">
      <alignment horizontal="center" vertical="center" wrapText="1"/>
    </xf>
    <xf numFmtId="0" fontId="10" fillId="2" borderId="0" xfId="0" applyFont="1" applyFill="1" applyBorder="1" applyAlignment="1">
      <alignment horizontal="left" vertical="top"/>
    </xf>
    <xf numFmtId="0" fontId="53" fillId="2" borderId="0" xfId="0" applyFont="1" applyFill="1" applyBorder="1" applyAlignment="1">
      <alignment horizontal="left" vertical="top" wrapText="1"/>
    </xf>
    <xf numFmtId="0" fontId="52" fillId="7" borderId="0" xfId="0" applyFont="1" applyFill="1" applyAlignment="1">
      <alignment horizontal="left" vertical="top" wrapText="1"/>
    </xf>
    <xf numFmtId="0" fontId="51" fillId="7" borderId="0" xfId="0" applyFont="1" applyFill="1" applyAlignment="1">
      <alignment horizontal="left" vertical="top" wrapText="1"/>
    </xf>
    <xf numFmtId="0" fontId="19" fillId="2" borderId="0" xfId="1" applyFont="1" applyFill="1" applyBorder="1" applyAlignment="1">
      <alignment horizontal="center" vertical="top" wrapText="1"/>
    </xf>
    <xf numFmtId="0" fontId="12" fillId="2" borderId="7"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8" xfId="0" applyFont="1" applyFill="1" applyBorder="1" applyAlignment="1">
      <alignment horizontal="left" vertical="top" wrapText="1"/>
    </xf>
    <xf numFmtId="0" fontId="19" fillId="2" borderId="0" xfId="1" applyFill="1" applyBorder="1" applyAlignment="1">
      <alignment horizontal="right" vertical="center"/>
    </xf>
    <xf numFmtId="0" fontId="19" fillId="0" borderId="0" xfId="1" applyFill="1"/>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5" fillId="0" borderId="0" xfId="0" applyFont="1" applyAlignment="1">
      <alignment horizontal="center" vertical="center"/>
    </xf>
    <xf numFmtId="0" fontId="19" fillId="2" borderId="0" xfId="1" applyFill="1" applyBorder="1" applyAlignment="1">
      <alignment horizontal="right"/>
    </xf>
    <xf numFmtId="0" fontId="7" fillId="2" borderId="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18" fillId="2" borderId="0" xfId="0" applyFont="1" applyFill="1" applyAlignment="1">
      <alignment horizontal="center" vertical="top"/>
    </xf>
    <xf numFmtId="0" fontId="6" fillId="4" borderId="0" xfId="0" applyFont="1" applyFill="1" applyAlignment="1" applyProtection="1">
      <alignment horizontal="left" vertical="top" wrapText="1"/>
      <protection locked="0"/>
    </xf>
    <xf numFmtId="0" fontId="20" fillId="2" borderId="0" xfId="0" applyFont="1" applyFill="1" applyAlignment="1">
      <alignment horizontal="left" vertical="top" wrapText="1"/>
    </xf>
    <xf numFmtId="0" fontId="25" fillId="2" borderId="0" xfId="0" applyFont="1" applyFill="1" applyAlignment="1">
      <alignment horizontal="left" vertical="top" wrapText="1"/>
    </xf>
    <xf numFmtId="0" fontId="11" fillId="2" borderId="0" xfId="0" applyFont="1" applyFill="1" applyAlignment="1">
      <alignment horizontal="left" vertical="top" wrapText="1"/>
    </xf>
    <xf numFmtId="0" fontId="20" fillId="2" borderId="0" xfId="0" applyFont="1" applyFill="1" applyBorder="1" applyAlignment="1">
      <alignment horizontal="left" vertical="center" wrapText="1"/>
    </xf>
    <xf numFmtId="0" fontId="20" fillId="2" borderId="5" xfId="0" applyFont="1" applyFill="1" applyBorder="1" applyAlignment="1">
      <alignment horizontal="right" vertical="center"/>
    </xf>
    <xf numFmtId="0" fontId="42" fillId="2" borderId="0" xfId="0" applyFont="1" applyFill="1" applyBorder="1" applyAlignment="1">
      <alignment horizontal="left" vertical="top" wrapText="1"/>
    </xf>
    <xf numFmtId="0" fontId="20" fillId="2" borderId="7" xfId="0" applyFont="1" applyFill="1" applyBorder="1" applyAlignment="1">
      <alignment horizontal="right" vertical="center"/>
    </xf>
    <xf numFmtId="0" fontId="20" fillId="2" borderId="0" xfId="0" applyFont="1" applyFill="1" applyAlignment="1">
      <alignment horizontal="left" vertical="center" wrapText="1"/>
    </xf>
    <xf numFmtId="0" fontId="13" fillId="2" borderId="8" xfId="0" applyFont="1" applyFill="1" applyBorder="1" applyAlignment="1">
      <alignment horizontal="left" vertical="top" wrapText="1"/>
    </xf>
    <xf numFmtId="0" fontId="20" fillId="2" borderId="0" xfId="0" applyFont="1" applyFill="1" applyBorder="1" applyAlignment="1">
      <alignment horizontal="left" vertical="center"/>
    </xf>
    <xf numFmtId="0" fontId="46" fillId="2" borderId="0"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47" fillId="2" borderId="0" xfId="0" applyFont="1" applyFill="1" applyBorder="1" applyAlignment="1">
      <alignment horizontal="center" vertical="top" wrapText="1"/>
    </xf>
    <xf numFmtId="0" fontId="20" fillId="2" borderId="8" xfId="0" applyFont="1" applyFill="1" applyBorder="1" applyAlignment="1">
      <alignment horizontal="left" vertical="center" wrapText="1"/>
    </xf>
    <xf numFmtId="0" fontId="0" fillId="4" borderId="0" xfId="0" applyFill="1" applyAlignment="1" applyProtection="1">
      <alignment horizontal="left" vertical="top" wrapText="1"/>
    </xf>
    <xf numFmtId="0" fontId="15" fillId="2" borderId="0" xfId="0" applyFont="1" applyFill="1" applyBorder="1" applyAlignment="1">
      <alignment horizontal="center"/>
    </xf>
    <xf numFmtId="0" fontId="0" fillId="0" borderId="0" xfId="0" applyFill="1"/>
    <xf numFmtId="0" fontId="1" fillId="0" borderId="0" xfId="0" applyFont="1" applyAlignment="1">
      <alignment horizontal="center"/>
    </xf>
    <xf numFmtId="0" fontId="1" fillId="0" borderId="22" xfId="0" applyFont="1" applyFill="1" applyBorder="1" applyAlignment="1">
      <alignment horizont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 fillId="0" borderId="22" xfId="0" applyFont="1" applyBorder="1" applyAlignment="1">
      <alignment horizont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cellXfs>
  <cellStyles count="2">
    <cellStyle name="Link" xfId="1" builtinId="8" customBuiltin="1"/>
    <cellStyle name="Standard" xfId="0" builtinId="0"/>
  </cellStyles>
  <dxfs count="109">
    <dxf>
      <font>
        <color theme="0"/>
      </font>
    </dxf>
    <dxf>
      <font>
        <color theme="0"/>
      </font>
    </dxf>
    <dxf>
      <font>
        <color theme="0" tint="-0.14996795556505021"/>
      </font>
    </dxf>
    <dxf>
      <font>
        <b/>
        <i val="0"/>
        <color rgb="FFFF0000"/>
      </font>
      <fill>
        <patternFill patternType="none">
          <bgColor auto="1"/>
        </patternFill>
      </fill>
    </dxf>
    <dxf>
      <font>
        <b/>
        <i val="0"/>
        <color rgb="FFFF0000"/>
      </font>
      <fill>
        <patternFill patternType="none">
          <bgColor auto="1"/>
        </patternFill>
      </fill>
    </dxf>
    <dxf>
      <font>
        <color theme="0" tint="-0.14996795556505021"/>
      </font>
    </dxf>
    <dxf>
      <font>
        <color theme="0"/>
      </font>
    </dxf>
    <dxf>
      <font>
        <color theme="0"/>
      </font>
    </dxf>
    <dxf>
      <font>
        <b/>
        <i val="0"/>
        <color rgb="FFFF0000"/>
      </font>
      <fill>
        <patternFill patternType="none">
          <bgColor auto="1"/>
        </patternFill>
      </fill>
    </dxf>
    <dxf>
      <font>
        <color rgb="FF9C0006"/>
      </font>
      <fill>
        <patternFill>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FFFFFF"/>
      </font>
      <fill>
        <patternFill>
          <bgColor rgb="FFFFFFFF"/>
        </patternFill>
      </fill>
      <border>
        <left style="thin">
          <color rgb="FFFFFFFF"/>
        </left>
        <right style="thin">
          <color rgb="FFFFFFFF"/>
        </right>
        <top style="thin">
          <color rgb="FFFFFFFF"/>
        </top>
        <bottom style="thin">
          <color rgb="FFFFFFFF"/>
        </bottom>
        <vertical/>
        <horizontal/>
      </border>
    </dxf>
    <dxf>
      <font>
        <color rgb="FF006100"/>
      </font>
      <fill>
        <patternFill>
          <bgColor rgb="FFC6EFCE"/>
        </patternFill>
      </fill>
    </dxf>
    <dxf>
      <font>
        <color rgb="FFFFFFFF"/>
      </font>
      <fill>
        <patternFill>
          <bgColor rgb="FFFFFFFF"/>
        </patternFill>
      </fill>
      <border>
        <left style="thin">
          <color rgb="FFFFFFFF"/>
        </left>
        <right style="thin">
          <color rgb="FFFFFFFF"/>
        </right>
        <top style="thin">
          <color rgb="FFFFFFFF"/>
        </top>
        <bottom style="thin">
          <color rgb="FFFFFFFF"/>
        </bottom>
        <vertical/>
        <horizontal/>
      </border>
    </dxf>
    <dxf>
      <font>
        <color rgb="FFFFFFFF"/>
      </font>
      <fill>
        <patternFill>
          <bgColor rgb="FFFFFFFF"/>
        </patternFill>
      </fill>
      <border>
        <left style="thin">
          <color rgb="FFFFFFFF"/>
        </left>
        <right style="thin">
          <color rgb="FFFFFFFF"/>
        </right>
        <top style="thin">
          <color rgb="FFFFFFFF"/>
        </top>
        <bottom style="thin">
          <color rgb="FFFFFFFF"/>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rgb="FF009DE0"/>
      </font>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s>
  <tableStyles count="0" defaultTableStyle="TableStyleMedium2" defaultPivotStyle="PivotStyleLight16"/>
  <colors>
    <mruColors>
      <color rgb="FF009DE0"/>
      <color rgb="FFF8F8F8"/>
      <color rgb="FFFCEB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220133</xdr:colOff>
      <xdr:row>10</xdr:row>
      <xdr:rowOff>123264</xdr:rowOff>
    </xdr:from>
    <xdr:to>
      <xdr:col>10</xdr:col>
      <xdr:colOff>504266</xdr:colOff>
      <xdr:row>55</xdr:row>
      <xdr:rowOff>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20133" y="1892193"/>
          <a:ext cx="7618383" cy="7836914"/>
        </a:xfrm>
        <a:prstGeom prst="rect">
          <a:avLst/>
        </a:prstGeom>
        <a:solidFill>
          <a:schemeClr val="lt1"/>
        </a:solidFill>
        <a:ln w="349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1050" b="1">
              <a:solidFill>
                <a:sysClr val="windowText" lastClr="000000"/>
              </a:solidFill>
              <a:effectLst/>
              <a:latin typeface="+mn-lt"/>
              <a:ea typeface="+mn-ea"/>
              <a:cs typeface="+mn-cs"/>
            </a:rPr>
            <a:t>Version 2.0						Stand:</a:t>
          </a:r>
          <a:r>
            <a:rPr lang="de-DE" sz="1050" b="1" baseline="0">
              <a:solidFill>
                <a:sysClr val="windowText" lastClr="000000"/>
              </a:solidFill>
              <a:effectLst/>
              <a:latin typeface="+mn-lt"/>
              <a:ea typeface="+mn-ea"/>
              <a:cs typeface="+mn-cs"/>
            </a:rPr>
            <a:t> August 2025</a:t>
          </a:r>
          <a:endParaRPr lang="de-DE" sz="1050" b="1">
            <a:solidFill>
              <a:sysClr val="windowText" lastClr="000000"/>
            </a:solidFill>
            <a:effectLst/>
          </a:endParaRPr>
        </a:p>
        <a:p>
          <a:endParaRPr lang="de-DE" sz="1050" b="1"/>
        </a:p>
        <a:p>
          <a:endParaRPr lang="de-DE" sz="1050" b="1"/>
        </a:p>
        <a:p>
          <a:endParaRPr lang="de-DE" sz="1050" b="1"/>
        </a:p>
        <a:p>
          <a:pPr algn="ctr"/>
          <a:r>
            <a:rPr lang="de-DE" sz="1050" b="1">
              <a:solidFill>
                <a:schemeClr val="dk1"/>
              </a:solidFill>
              <a:effectLst/>
              <a:latin typeface="+mn-lt"/>
              <a:ea typeface="+mn-ea"/>
              <a:cs typeface="+mn-cs"/>
            </a:rPr>
            <a:t>Prüfung von BA-Vorlagen auf ihre Auswirkungen auf Klimaschutz und Klimaanpassung</a:t>
          </a:r>
          <a:endParaRPr lang="de-DE" sz="1050">
            <a:solidFill>
              <a:schemeClr val="dk1"/>
            </a:solidFill>
            <a:effectLst/>
            <a:latin typeface="+mn-lt"/>
            <a:ea typeface="+mn-ea"/>
            <a:cs typeface="+mn-cs"/>
          </a:endParaRPr>
        </a:p>
        <a:p>
          <a:endParaRPr lang="de-DE" sz="1050"/>
        </a:p>
        <a:p>
          <a:r>
            <a:rPr lang="de-DE" sz="1050" b="0" u="sng"/>
            <a:t>Ziel des</a:t>
          </a:r>
          <a:r>
            <a:rPr lang="de-DE" sz="1050" b="0" u="sng" baseline="0"/>
            <a:t> Klimachecks</a:t>
          </a:r>
          <a:r>
            <a:rPr lang="de-DE" sz="1050" b="0" u="sng"/>
            <a:t>:</a:t>
          </a:r>
        </a:p>
        <a:p>
          <a:endParaRPr lang="de-DE" sz="1050" b="0" u="sng"/>
        </a:p>
        <a:p>
          <a:r>
            <a:rPr lang="de-DE" sz="1050">
              <a:solidFill>
                <a:schemeClr val="dk1"/>
              </a:solidFill>
              <a:effectLst/>
              <a:latin typeface="+mn-lt"/>
              <a:ea typeface="+mn-ea"/>
              <a:cs typeface="+mn-cs"/>
            </a:rPr>
            <a:t>Ziel dieses Klimachecks ist es, die voraussichtlichen Auswirkungen Ihrer </a:t>
          </a:r>
          <a:r>
            <a:rPr lang="de-DE" sz="1100">
              <a:solidFill>
                <a:schemeClr val="dk1"/>
              </a:solidFill>
              <a:effectLst/>
              <a:latin typeface="+mn-lt"/>
              <a:ea typeface="+mn-ea"/>
              <a:cs typeface="+mn-cs"/>
            </a:rPr>
            <a:t>BA-Vorlage</a:t>
          </a:r>
          <a:r>
            <a:rPr lang="de-DE" sz="1050">
              <a:solidFill>
                <a:schemeClr val="dk1"/>
              </a:solidFill>
              <a:effectLst/>
              <a:latin typeface="+mn-lt"/>
              <a:ea typeface="+mn-ea"/>
              <a:cs typeface="+mn-cs"/>
            </a:rPr>
            <a:t> auf den Klimaschutz frühzeitig zu erkennen und zu berücksichtigen, die Prüfung und Anwendung klimafreundlicher Verbesserungen zu befördern und somit eine transparente Informationsgrundlage für das Bezirksamt zu schaffen</a:t>
          </a:r>
          <a:r>
            <a:rPr lang="de-DE" sz="1050">
              <a:solidFill>
                <a:sysClr val="windowText" lastClr="000000"/>
              </a:solidFill>
              <a:effectLst/>
              <a:latin typeface="+mn-lt"/>
              <a:ea typeface="+mn-ea"/>
              <a:cs typeface="+mn-cs"/>
            </a:rPr>
            <a:t>. Damit stellt der Klimacheck ein Instrument</a:t>
          </a:r>
          <a:r>
            <a:rPr lang="de-DE" sz="1050" baseline="0">
              <a:solidFill>
                <a:sysClr val="windowText" lastClr="000000"/>
              </a:solidFill>
              <a:effectLst/>
              <a:latin typeface="+mn-lt"/>
              <a:ea typeface="+mn-ea"/>
              <a:cs typeface="+mn-cs"/>
            </a:rPr>
            <a:t> zur Erreichung der Klimaschutzziele nach § 3 EWG Bln dar.</a:t>
          </a:r>
          <a:endParaRPr lang="de-DE" sz="1050">
            <a:solidFill>
              <a:sysClr val="windowText" lastClr="000000"/>
            </a:solidFill>
            <a:effectLst/>
            <a:latin typeface="+mn-lt"/>
            <a:ea typeface="+mn-ea"/>
            <a:cs typeface="+mn-cs"/>
          </a:endParaRPr>
        </a:p>
        <a:p>
          <a:endParaRPr lang="de-DE" sz="1050">
            <a:solidFill>
              <a:schemeClr val="dk1"/>
            </a:solidFill>
            <a:effectLst/>
            <a:latin typeface="+mn-lt"/>
            <a:ea typeface="+mn-ea"/>
            <a:cs typeface="+mn-cs"/>
          </a:endParaRPr>
        </a:p>
        <a:p>
          <a:r>
            <a:rPr lang="de-DE" sz="1100">
              <a:solidFill>
                <a:schemeClr val="dk1"/>
              </a:solidFill>
              <a:effectLst/>
              <a:latin typeface="+mn-lt"/>
              <a:ea typeface="+mn-ea"/>
              <a:cs typeface="+mn-cs"/>
            </a:rPr>
            <a:t>Der Klimacheck dient der systematischen Erfassung der Auswirkungen auf den Klimaschutz, die voraussichtlich durch Ihre BA-Vorlage ausgelöst werden. Er unterstützt Sie dabei, überschlägig einzuschätzen, wie sich Ihre BA-Vorlage voraussichtlich auf die Emissionen von Treibhausgasen, gemessen in </a:t>
          </a:r>
          <a:r>
            <a:rPr lang="de-DE" sz="1100" b="1">
              <a:solidFill>
                <a:schemeClr val="dk1"/>
              </a:solidFill>
              <a:effectLst/>
              <a:latin typeface="+mn-lt"/>
              <a:ea typeface="+mn-ea"/>
              <a:cs typeface="+mn-cs"/>
            </a:rPr>
            <a:t>CO</a:t>
          </a:r>
          <a:r>
            <a:rPr lang="de-DE" sz="1100" b="1" baseline="-25000">
              <a:solidFill>
                <a:schemeClr val="dk1"/>
              </a:solidFill>
              <a:effectLst/>
              <a:latin typeface="+mn-lt"/>
              <a:ea typeface="+mn-ea"/>
              <a:cs typeface="+mn-cs"/>
            </a:rPr>
            <a:t>2</a:t>
          </a:r>
          <a:r>
            <a:rPr lang="de-DE" sz="1100" b="1">
              <a:solidFill>
                <a:schemeClr val="dk1"/>
              </a:solidFill>
              <a:effectLst/>
              <a:latin typeface="+mn-lt"/>
              <a:ea typeface="+mn-ea"/>
              <a:cs typeface="+mn-cs"/>
            </a:rPr>
            <a:t>-Äquivalenten*</a:t>
          </a:r>
          <a:r>
            <a:rPr lang="de-DE" sz="1100">
              <a:solidFill>
                <a:schemeClr val="dk1"/>
              </a:solidFill>
              <a:effectLst/>
              <a:latin typeface="+mn-lt"/>
              <a:ea typeface="+mn-ea"/>
              <a:cs typeface="+mn-cs"/>
            </a:rPr>
            <a:t>, im</a:t>
          </a:r>
          <a:r>
            <a:rPr lang="de-DE" sz="1100" baseline="0">
              <a:solidFill>
                <a:schemeClr val="dk1"/>
              </a:solidFill>
              <a:effectLst/>
              <a:latin typeface="+mn-lt"/>
              <a:ea typeface="+mn-ea"/>
              <a:cs typeface="+mn-cs"/>
            </a:rPr>
            <a:t> Bezirk</a:t>
          </a:r>
          <a:r>
            <a:rPr lang="de-DE" sz="1100">
              <a:solidFill>
                <a:schemeClr val="dk1"/>
              </a:solidFill>
              <a:effectLst/>
              <a:latin typeface="+mn-lt"/>
              <a:ea typeface="+mn-ea"/>
              <a:cs typeface="+mn-cs"/>
            </a:rPr>
            <a:t> auswirken wird. Die Abschätzung der Treibhausgasemissionen ist dabei, im Interesse einer einfachen Handhabbarkeit des Klimachecks, grob überschlägig gehalten und gibt an, ob die Emissionen über oder unter einem bestimmten Schwellenwert liegen. </a:t>
          </a:r>
          <a:endParaRPr lang="de-DE" sz="1050">
            <a:effectLst/>
          </a:endParaRPr>
        </a:p>
        <a:p>
          <a:r>
            <a:rPr lang="de-DE" sz="1000" i="1">
              <a:solidFill>
                <a:schemeClr val="dk1"/>
              </a:solidFill>
              <a:effectLst/>
              <a:latin typeface="+mn-lt"/>
              <a:ea typeface="+mn-ea"/>
              <a:cs typeface="+mn-cs"/>
            </a:rPr>
            <a:t>* CO₂-Äquivalente sind eine Maßeinheit zur Vereinheitlichung der Klimawirkung unterschiedlicher Treibhausgase.</a:t>
          </a:r>
          <a:endParaRPr lang="de-DE" sz="900">
            <a:effectLst/>
          </a:endParaRPr>
        </a:p>
        <a:p>
          <a:endParaRPr lang="de-DE" sz="1050">
            <a:solidFill>
              <a:schemeClr val="dk1"/>
            </a:solidFill>
            <a:effectLst/>
            <a:latin typeface="+mn-lt"/>
            <a:ea typeface="+mn-ea"/>
            <a:cs typeface="+mn-cs"/>
          </a:endParaRPr>
        </a:p>
        <a:p>
          <a:endParaRPr lang="de-DE" sz="1050">
            <a:solidFill>
              <a:schemeClr val="dk1"/>
            </a:solidFill>
            <a:effectLst/>
            <a:latin typeface="+mn-lt"/>
            <a:ea typeface="+mn-ea"/>
            <a:cs typeface="+mn-cs"/>
          </a:endParaRPr>
        </a:p>
        <a:p>
          <a:endParaRPr lang="de-DE" sz="1050">
            <a:solidFill>
              <a:sysClr val="windowText" lastClr="000000"/>
            </a:solidFill>
            <a:effectLst/>
            <a:latin typeface="+mn-lt"/>
            <a:ea typeface="+mn-ea"/>
            <a:cs typeface="+mn-cs"/>
          </a:endParaRPr>
        </a:p>
        <a:p>
          <a:r>
            <a:rPr lang="de-DE" sz="1050" b="0" u="sng">
              <a:solidFill>
                <a:sysClr val="windowText" lastClr="000000"/>
              </a:solidFill>
            </a:rPr>
            <a:t>Bei Fragen wenden Sie sich bitte an die folgende Stelle:</a:t>
          </a:r>
        </a:p>
        <a:p>
          <a:endParaRPr lang="de-DE" sz="1050" b="1">
            <a:solidFill>
              <a:sysClr val="windowText" lastClr="000000"/>
            </a:solidFill>
          </a:endParaRPr>
        </a:p>
        <a:p>
          <a:r>
            <a:rPr lang="de-DE" sz="1100">
              <a:solidFill>
                <a:schemeClr val="dk1"/>
              </a:solidFill>
              <a:effectLst/>
              <a:latin typeface="+mn-lt"/>
              <a:ea typeface="+mn-ea"/>
              <a:cs typeface="+mn-cs"/>
            </a:rPr>
            <a:t>Nora Wolter</a:t>
          </a:r>
          <a:endParaRPr lang="de-DE" sz="10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Klimaschutz- und Klimaanpassungsmanagement</a:t>
          </a:r>
          <a:endParaRPr lang="de-DE" sz="1050">
            <a:effectLst/>
          </a:endParaRPr>
        </a:p>
        <a:p>
          <a:r>
            <a:rPr lang="de-DE" sz="1100">
              <a:solidFill>
                <a:schemeClr val="dk1"/>
              </a:solidFill>
              <a:effectLst/>
              <a:latin typeface="+mn-lt"/>
              <a:ea typeface="+mn-ea"/>
              <a:cs typeface="+mn-cs"/>
            </a:rPr>
            <a:t> </a:t>
          </a:r>
          <a:endParaRPr lang="de-DE" sz="1050">
            <a:effectLst/>
          </a:endParaRPr>
        </a:p>
        <a:p>
          <a:r>
            <a:rPr lang="de-DE" sz="1100">
              <a:solidFill>
                <a:schemeClr val="dk1"/>
              </a:solidFill>
              <a:effectLst/>
              <a:latin typeface="+mn-lt"/>
              <a:ea typeface="+mn-ea"/>
              <a:cs typeface="+mn-cs"/>
            </a:rPr>
            <a:t>Bezirksamt Mitte von Berlin</a:t>
          </a:r>
          <a:endParaRPr lang="de-DE" sz="1050">
            <a:effectLst/>
          </a:endParaRPr>
        </a:p>
        <a:p>
          <a:r>
            <a:rPr lang="de-DE" sz="1100">
              <a:solidFill>
                <a:schemeClr val="dk1"/>
              </a:solidFill>
              <a:effectLst/>
              <a:latin typeface="+mn-lt"/>
              <a:ea typeface="+mn-ea"/>
              <a:cs typeface="+mn-cs"/>
            </a:rPr>
            <a:t>Klima 1</a:t>
          </a:r>
          <a:endParaRPr lang="de-DE" sz="1050">
            <a:effectLst/>
          </a:endParaRPr>
        </a:p>
        <a:p>
          <a:r>
            <a:rPr lang="de-DE" sz="1100">
              <a:solidFill>
                <a:schemeClr val="dk1"/>
              </a:solidFill>
              <a:effectLst/>
              <a:latin typeface="+mn-lt"/>
              <a:ea typeface="+mn-ea"/>
              <a:cs typeface="+mn-cs"/>
            </a:rPr>
            <a:t>Karl-Marx-Allee 31</a:t>
          </a:r>
          <a:endParaRPr lang="de-DE" sz="1050">
            <a:effectLst/>
          </a:endParaRPr>
        </a:p>
        <a:p>
          <a:r>
            <a:rPr lang="de-DE" sz="1100">
              <a:solidFill>
                <a:schemeClr val="dk1"/>
              </a:solidFill>
              <a:effectLst/>
              <a:latin typeface="+mn-lt"/>
              <a:ea typeface="+mn-ea"/>
              <a:cs typeface="+mn-cs"/>
            </a:rPr>
            <a:t>10178 Berlin</a:t>
          </a:r>
          <a:endParaRPr lang="de-DE" sz="1050">
            <a:effectLst/>
          </a:endParaRPr>
        </a:p>
        <a:p>
          <a:r>
            <a:rPr lang="en-US" sz="1100">
              <a:solidFill>
                <a:schemeClr val="dk1"/>
              </a:solidFill>
              <a:effectLst/>
              <a:latin typeface="+mn-lt"/>
              <a:ea typeface="+mn-ea"/>
              <a:cs typeface="+mn-cs"/>
            </a:rPr>
            <a:t>Tel. 030 9018-25438</a:t>
          </a:r>
          <a:endParaRPr lang="de-DE" sz="1050">
            <a:effectLst/>
          </a:endParaRPr>
        </a:p>
        <a:p>
          <a:r>
            <a:rPr lang="de-DE" sz="1100">
              <a:solidFill>
                <a:schemeClr val="dk1"/>
              </a:solidFill>
              <a:effectLst/>
              <a:latin typeface="+mn-lt"/>
              <a:ea typeface="+mn-ea"/>
              <a:cs typeface="+mn-cs"/>
            </a:rPr>
            <a:t>klimaschutz@ba-mitte.berlin.de</a:t>
          </a:r>
          <a:endParaRPr lang="de-DE" sz="1050" b="0"/>
        </a:p>
        <a:p>
          <a:endParaRPr lang="de-DE" sz="1050" b="0"/>
        </a:p>
        <a:p>
          <a:r>
            <a:rPr lang="de-DE" sz="1050" b="0" u="sng"/>
            <a:t>Erstellt</a:t>
          </a:r>
          <a:r>
            <a:rPr lang="de-DE" sz="1050" b="0" u="sng" baseline="0"/>
            <a:t> durch:</a:t>
          </a:r>
        </a:p>
        <a:p>
          <a:endParaRPr lang="de-DE" sz="1050" b="1" baseline="0"/>
        </a:p>
        <a:p>
          <a:r>
            <a:rPr lang="de-DE" sz="1050" b="0" baseline="0"/>
            <a:t>	Ramboll Management Consulting GmbH</a:t>
          </a:r>
        </a:p>
        <a:p>
          <a:r>
            <a:rPr lang="de-DE" sz="1050" b="0" baseline="0"/>
            <a:t>	</a:t>
          </a:r>
          <a:r>
            <a:rPr lang="de-DE" sz="1050">
              <a:solidFill>
                <a:schemeClr val="dk1"/>
              </a:solidFill>
              <a:effectLst/>
              <a:latin typeface="+mn-lt"/>
              <a:ea typeface="+mn-ea"/>
              <a:cs typeface="+mn-cs"/>
            </a:rPr>
            <a:t>Jürgen-Töpfer-Straße 48</a:t>
          </a:r>
        </a:p>
        <a:p>
          <a:r>
            <a:rPr lang="de-DE" sz="1050" b="0">
              <a:solidFill>
                <a:schemeClr val="dk1"/>
              </a:solidFill>
              <a:effectLst/>
              <a:latin typeface="+mn-lt"/>
              <a:ea typeface="+mn-ea"/>
              <a:cs typeface="+mn-cs"/>
            </a:rPr>
            <a:t>	</a:t>
          </a:r>
          <a:r>
            <a:rPr lang="de-DE" sz="1100">
              <a:solidFill>
                <a:schemeClr val="dk1"/>
              </a:solidFill>
              <a:effectLst/>
              <a:latin typeface="+mn-lt"/>
              <a:ea typeface="+mn-ea"/>
              <a:cs typeface="+mn-cs"/>
            </a:rPr>
            <a:t>22763 Hamburg</a:t>
          </a:r>
          <a:endParaRPr lang="de-DE" sz="1050">
            <a:solidFill>
              <a:schemeClr val="dk1"/>
            </a:solidFill>
            <a:effectLst/>
            <a:latin typeface="+mn-lt"/>
            <a:ea typeface="+mn-ea"/>
            <a:cs typeface="+mn-cs"/>
          </a:endParaRPr>
        </a:p>
        <a:p>
          <a:r>
            <a:rPr lang="de-DE" sz="1050" b="0">
              <a:solidFill>
                <a:schemeClr val="dk1"/>
              </a:solidFill>
              <a:effectLst/>
              <a:latin typeface="+mn-lt"/>
              <a:ea typeface="+mn-ea"/>
              <a:cs typeface="+mn-cs"/>
            </a:rPr>
            <a:t>	https://ramboll.com/management-consulting</a:t>
          </a:r>
        </a:p>
        <a:p>
          <a:endParaRPr lang="de-DE" sz="1050" b="0">
            <a:solidFill>
              <a:schemeClr val="dk1"/>
            </a:solidFill>
            <a:effectLst/>
            <a:latin typeface="+mn-lt"/>
            <a:ea typeface="+mn-ea"/>
            <a:cs typeface="+mn-cs"/>
          </a:endParaRPr>
        </a:p>
        <a:p>
          <a:endParaRPr lang="de-DE" sz="1050" b="0">
            <a:solidFill>
              <a:schemeClr val="dk1"/>
            </a:solidFill>
            <a:effectLst/>
            <a:latin typeface="+mn-lt"/>
            <a:ea typeface="+mn-ea"/>
            <a:cs typeface="+mn-cs"/>
          </a:endParaRPr>
        </a:p>
        <a:p>
          <a:endParaRPr lang="de-DE" sz="1050" b="0">
            <a:solidFill>
              <a:schemeClr val="dk1"/>
            </a:solidFill>
            <a:effectLst/>
            <a:latin typeface="+mn-lt"/>
            <a:ea typeface="+mn-ea"/>
            <a:cs typeface="+mn-cs"/>
          </a:endParaRPr>
        </a:p>
        <a:p>
          <a:endParaRPr lang="de-DE" sz="1050" b="0">
            <a:solidFill>
              <a:schemeClr val="dk1"/>
            </a:solidFill>
            <a:effectLst/>
            <a:latin typeface="+mn-lt"/>
            <a:ea typeface="+mn-ea"/>
            <a:cs typeface="+mn-cs"/>
          </a:endParaRPr>
        </a:p>
        <a:p>
          <a:endParaRPr lang="de-DE" sz="1050" b="0">
            <a:solidFill>
              <a:schemeClr val="dk1"/>
            </a:solidFill>
            <a:effectLst/>
            <a:latin typeface="+mn-lt"/>
            <a:ea typeface="+mn-ea"/>
            <a:cs typeface="+mn-cs"/>
          </a:endParaRPr>
        </a:p>
        <a:p>
          <a:endParaRPr lang="de-DE" sz="1050" b="0">
            <a:solidFill>
              <a:schemeClr val="dk1"/>
            </a:solidFill>
            <a:effectLst/>
            <a:latin typeface="+mn-lt"/>
            <a:ea typeface="+mn-ea"/>
            <a:cs typeface="+mn-cs"/>
          </a:endParaRPr>
        </a:p>
        <a:p>
          <a:endParaRPr lang="de-DE" sz="1050" b="0">
            <a:solidFill>
              <a:schemeClr val="dk1"/>
            </a:solidFill>
            <a:effectLst/>
            <a:latin typeface="+mn-lt"/>
            <a:ea typeface="+mn-ea"/>
            <a:cs typeface="+mn-cs"/>
          </a:endParaRPr>
        </a:p>
        <a:p>
          <a:r>
            <a:rPr lang="de-DE" sz="1050" b="0">
              <a:solidFill>
                <a:schemeClr val="dk1"/>
              </a:solidFill>
              <a:effectLst/>
              <a:latin typeface="+mn-lt"/>
              <a:ea typeface="+mn-ea"/>
              <a:cs typeface="+mn-cs"/>
            </a:rPr>
            <a:t>						</a:t>
          </a:r>
          <a:endParaRPr lang="de-DE" sz="1050" b="0"/>
        </a:p>
      </xdr:txBody>
    </xdr:sp>
    <xdr:clientData/>
  </xdr:twoCellAnchor>
  <xdr:twoCellAnchor>
    <xdr:from>
      <xdr:col>0</xdr:col>
      <xdr:colOff>47625</xdr:colOff>
      <xdr:row>3</xdr:row>
      <xdr:rowOff>12022</xdr:rowOff>
    </xdr:from>
    <xdr:to>
      <xdr:col>10</xdr:col>
      <xdr:colOff>682625</xdr:colOff>
      <xdr:row>6</xdr:row>
      <xdr:rowOff>111125</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47625" y="535897"/>
          <a:ext cx="8001000" cy="62297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3200" b="1" cap="none" spc="0">
              <a:ln w="12700">
                <a:noFill/>
                <a:prstDash val="solid"/>
              </a:ln>
              <a:solidFill>
                <a:schemeClr val="tx2"/>
              </a:solidFill>
              <a:effectLst/>
              <a:latin typeface="+mn-lt"/>
              <a:cs typeface="Calibri" panose="020F0502020204030204" pitchFamily="34" charset="0"/>
            </a:rPr>
            <a:t> KLIMACHECK</a:t>
          </a:r>
        </a:p>
      </xdr:txBody>
    </xdr:sp>
    <xdr:clientData/>
  </xdr:twoCellAnchor>
  <xdr:twoCellAnchor editAs="oneCell">
    <xdr:from>
      <xdr:col>7</xdr:col>
      <xdr:colOff>336550</xdr:colOff>
      <xdr:row>46</xdr:row>
      <xdr:rowOff>21958</xdr:rowOff>
    </xdr:from>
    <xdr:to>
      <xdr:col>9</xdr:col>
      <xdr:colOff>650148</xdr:colOff>
      <xdr:row>48</xdr:row>
      <xdr:rowOff>99825</xdr:rowOff>
    </xdr:to>
    <xdr:pic>
      <xdr:nvPicPr>
        <xdr:cNvPr id="3" name="Picture 2">
          <a:extLst>
            <a:ext uri="{FF2B5EF4-FFF2-40B4-BE49-F238E27FC236}">
              <a16:creationId xmlns:a16="http://schemas.microsoft.com/office/drawing/2014/main" id="{3FD55A8C-8410-45AC-B1FE-6761014FD5EC}"/>
            </a:ext>
          </a:extLst>
        </xdr:cNvPr>
        <xdr:cNvPicPr>
          <a:picLocks noChangeAspect="1"/>
        </xdr:cNvPicPr>
      </xdr:nvPicPr>
      <xdr:blipFill>
        <a:blip xmlns:r="http://schemas.openxmlformats.org/officeDocument/2006/relationships" r:embed="rId1"/>
        <a:stretch>
          <a:fillRect/>
        </a:stretch>
      </xdr:blipFill>
      <xdr:spPr>
        <a:xfrm>
          <a:off x="5588907" y="8159029"/>
          <a:ext cx="1701527" cy="39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137148</xdr:colOff>
      <xdr:row>2</xdr:row>
      <xdr:rowOff>0</xdr:rowOff>
    </xdr:from>
    <xdr:to>
      <xdr:col>8</xdr:col>
      <xdr:colOff>137148</xdr:colOff>
      <xdr:row>4</xdr:row>
      <xdr:rowOff>86286</xdr:rowOff>
    </xdr:to>
    <xdr:pic>
      <xdr:nvPicPr>
        <xdr:cNvPr id="2" name="Grafik 1">
          <a:extLst>
            <a:ext uri="{FF2B5EF4-FFF2-40B4-BE49-F238E27FC236}">
              <a16:creationId xmlns:a16="http://schemas.microsoft.com/office/drawing/2014/main" id="{2A10C983-4C48-41CF-A24F-87DECD175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4173" y="361950"/>
          <a:ext cx="2539377" cy="40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8</xdr:row>
      <xdr:rowOff>0</xdr:rowOff>
    </xdr:from>
    <xdr:to>
      <xdr:col>11</xdr:col>
      <xdr:colOff>20171</xdr:colOff>
      <xdr:row>68</xdr:row>
      <xdr:rowOff>105833</xdr:rowOff>
    </xdr:to>
    <xdr:sp macro="" textlink="">
      <xdr:nvSpPr>
        <xdr:cNvPr id="4" name="Textfeld 1">
          <a:extLst>
            <a:ext uri="{FF2B5EF4-FFF2-40B4-BE49-F238E27FC236}">
              <a16:creationId xmlns:a16="http://schemas.microsoft.com/office/drawing/2014/main" id="{05C25952-0644-460F-B5CA-51956FA4845F}"/>
            </a:ext>
          </a:extLst>
        </xdr:cNvPr>
        <xdr:cNvSpPr txBox="1"/>
      </xdr:nvSpPr>
      <xdr:spPr>
        <a:xfrm>
          <a:off x="560917" y="1291167"/>
          <a:ext cx="8317504" cy="7567083"/>
        </a:xfrm>
        <a:prstGeom prst="rect">
          <a:avLst/>
        </a:prstGeom>
        <a:solidFill>
          <a:schemeClr val="lt1"/>
        </a:solidFill>
        <a:ln w="349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1000" b="0" u="sng"/>
            <a:t>Was ist der Klimacheck?</a:t>
          </a:r>
        </a:p>
        <a:p>
          <a:pPr marL="0" marR="0" indent="0" defTabSz="914400" eaLnBrk="1" fontAlgn="auto" latinLnBrk="0" hangingPunct="1">
            <a:lnSpc>
              <a:spcPct val="100000"/>
            </a:lnSpc>
            <a:spcBef>
              <a:spcPts val="0"/>
            </a:spcBef>
            <a:spcAft>
              <a:spcPts val="0"/>
            </a:spcAft>
            <a:buClrTx/>
            <a:buSzTx/>
            <a:buFontTx/>
            <a:buNone/>
            <a:tabLst/>
            <a:defRPr/>
          </a:pPr>
          <a:r>
            <a:rPr lang="de-DE" sz="1000" b="0"/>
            <a:t>Der Klimacheck ist ein Instrument zur Erfassung der voraussichtlichen Auswirkungen Ihrer BA-Vorlage auf den Klimaschutz, das heißt zur Erfassung der Treibhausgasemissionen, die voraussichtlich durch Ihre </a:t>
          </a:r>
          <a:r>
            <a:rPr lang="de-DE" sz="1000" b="0">
              <a:solidFill>
                <a:schemeClr val="dk1"/>
              </a:solidFill>
              <a:effectLst/>
              <a:latin typeface="+mn-lt"/>
              <a:ea typeface="+mn-ea"/>
              <a:cs typeface="+mn-cs"/>
            </a:rPr>
            <a:t>BA-Vorlage</a:t>
          </a:r>
          <a:r>
            <a:rPr lang="de-DE" sz="1000" b="0"/>
            <a:t> ausgelöst oder eingespart werden. Um den hierfür vorgesehenen Abschnitt in Ihrer BA-Vorlage auszufüllen, nutzen Sie bitte den Klimacheck, mit dessen Hilfe Sie die voraussichtlichen Auswirkungen auf den Klimaschutz erfassen können.</a:t>
          </a:r>
        </a:p>
        <a:p>
          <a:pPr marL="0" marR="0" indent="0" defTabSz="914400" eaLnBrk="1" fontAlgn="auto" latinLnBrk="0" hangingPunct="1">
            <a:lnSpc>
              <a:spcPct val="100000"/>
            </a:lnSpc>
            <a:spcBef>
              <a:spcPts val="0"/>
            </a:spcBef>
            <a:spcAft>
              <a:spcPts val="0"/>
            </a:spcAft>
            <a:buClrTx/>
            <a:buSzTx/>
            <a:buFontTx/>
            <a:buNone/>
            <a:tabLst/>
            <a:defRPr/>
          </a:pPr>
          <a:endParaRPr lang="de-DE" sz="1000" b="0"/>
        </a:p>
        <a:p>
          <a:pPr marL="0" marR="0" indent="0" defTabSz="914400" eaLnBrk="1" fontAlgn="auto" latinLnBrk="0" hangingPunct="1">
            <a:lnSpc>
              <a:spcPct val="100000"/>
            </a:lnSpc>
            <a:spcBef>
              <a:spcPts val="0"/>
            </a:spcBef>
            <a:spcAft>
              <a:spcPts val="0"/>
            </a:spcAft>
            <a:buClrTx/>
            <a:buSzTx/>
            <a:buFontTx/>
            <a:buNone/>
            <a:tabLst/>
            <a:defRPr/>
          </a:pPr>
          <a:r>
            <a:rPr lang="de-DE" sz="1000" b="0" u="sng"/>
            <a:t>In welchen Fällen ist der Klimacheck durchzuführen?</a:t>
          </a:r>
        </a:p>
        <a:p>
          <a:pPr marL="0" marR="0" indent="0" defTabSz="914400" eaLnBrk="1" fontAlgn="auto" latinLnBrk="0" hangingPunct="1">
            <a:lnSpc>
              <a:spcPct val="100000"/>
            </a:lnSpc>
            <a:spcBef>
              <a:spcPts val="0"/>
            </a:spcBef>
            <a:spcAft>
              <a:spcPts val="0"/>
            </a:spcAft>
            <a:buClrTx/>
            <a:buSzTx/>
            <a:buFontTx/>
            <a:buNone/>
            <a:tabLst/>
            <a:defRPr/>
          </a:pPr>
          <a:r>
            <a:rPr lang="de-DE" sz="1000" b="0"/>
            <a:t>Der Klimacheck ist für alle BA-Vorlagen zur Beschlussfassung anzuwenden. Er betrifft somit neben konkreten Umsetzungsvorhaben auch Pläne und Programme, Konzepte, Leitbilder und Strategien. Einzige Ausnahme sind Personalvorlagen, in denen über Personaleinsatzangelegenheiten, Berufungs- und Wahlvorschläge sowie Begnadigungssachen entschieden wird – für diese entfällt der Klimacheck.</a:t>
          </a:r>
        </a:p>
        <a:p>
          <a:pPr marL="0" marR="0" indent="0" defTabSz="914400" eaLnBrk="1" fontAlgn="auto" latinLnBrk="0" hangingPunct="1">
            <a:lnSpc>
              <a:spcPct val="100000"/>
            </a:lnSpc>
            <a:spcBef>
              <a:spcPts val="0"/>
            </a:spcBef>
            <a:spcAft>
              <a:spcPts val="0"/>
            </a:spcAft>
            <a:buClrTx/>
            <a:buSzTx/>
            <a:buFontTx/>
            <a:buNone/>
            <a:tabLst/>
            <a:defRPr/>
          </a:pPr>
          <a:endParaRPr lang="de-DE" sz="1000" b="0"/>
        </a:p>
        <a:p>
          <a:pPr marL="0" marR="0" indent="0" defTabSz="914400" eaLnBrk="1" fontAlgn="auto" latinLnBrk="0" hangingPunct="1">
            <a:lnSpc>
              <a:spcPct val="100000"/>
            </a:lnSpc>
            <a:spcBef>
              <a:spcPts val="0"/>
            </a:spcBef>
            <a:spcAft>
              <a:spcPts val="0"/>
            </a:spcAft>
            <a:buClrTx/>
            <a:buSzTx/>
            <a:buFontTx/>
            <a:buNone/>
            <a:tabLst/>
            <a:defRPr/>
          </a:pPr>
          <a:r>
            <a:rPr lang="de-DE" sz="1000" b="0" u="sng"/>
            <a:t>Auf welcher Daten-/Wissensgrundlage ist der Klimacheck durchzuführen?</a:t>
          </a:r>
        </a:p>
        <a:p>
          <a:pPr marL="0" marR="0" indent="0" defTabSz="914400" eaLnBrk="1" fontAlgn="auto" latinLnBrk="0" hangingPunct="1">
            <a:lnSpc>
              <a:spcPct val="100000"/>
            </a:lnSpc>
            <a:spcBef>
              <a:spcPts val="0"/>
            </a:spcBef>
            <a:spcAft>
              <a:spcPts val="0"/>
            </a:spcAft>
            <a:buClrTx/>
            <a:buSzTx/>
            <a:buFontTx/>
            <a:buNone/>
            <a:tabLst/>
            <a:defRPr/>
          </a:pPr>
          <a:r>
            <a:rPr lang="de-DE" sz="1000" b="0"/>
            <a:t>Der Klimacheck ist</a:t>
          </a:r>
          <a:r>
            <a:rPr lang="de-DE" sz="1000" b="0" baseline="0"/>
            <a:t> -</a:t>
          </a:r>
          <a:r>
            <a:rPr lang="de-DE" sz="1000" b="0"/>
            <a:t> ausgehend vom Status</a:t>
          </a:r>
          <a:r>
            <a:rPr lang="de-DE" sz="1000" b="0" baseline="0"/>
            <a:t> quo - </a:t>
          </a:r>
          <a:r>
            <a:rPr lang="de-DE" sz="1000" b="0"/>
            <a:t>auf Grundlage der Ihnen vorliegenden Fachunterlagen zur BA-Vorlage bzw. auf Grundlage Ihres Fachwissens über den Inhalt der BA-Vorlage durchzuführen. Fachunterlagen können bspw. die Entwürfe von Gesetzen, Leitbildern, Plangrundlagen oder Konzepten sein. Es ist nicht erforderlich, für den Klimacheck zusätzliche Untersuchungen oder Studien zu beauftragen. Technische Detailangaben sind nicht erforderlich. Führen Sie den Klimacheck nach Ihrem aktuellen Kenntnisstand durch. Sofern Ihre BA-Vorlage nicht auf einer konkreten Datengrundlage basiert, können Sie Ihre Angaben auf der Grundlage von Erfahrungswerten und der ergänzenden Hinweise und Hilfestellungen, die Ihnen der Klimacheck bietet, tätigen.</a:t>
          </a:r>
        </a:p>
        <a:p>
          <a:pPr marL="0" marR="0" indent="0" defTabSz="914400" eaLnBrk="1" fontAlgn="auto" latinLnBrk="0" hangingPunct="1">
            <a:lnSpc>
              <a:spcPct val="100000"/>
            </a:lnSpc>
            <a:spcBef>
              <a:spcPts val="0"/>
            </a:spcBef>
            <a:spcAft>
              <a:spcPts val="0"/>
            </a:spcAft>
            <a:buClrTx/>
            <a:buSzTx/>
            <a:buFontTx/>
            <a:buNone/>
            <a:tabLst/>
            <a:defRPr/>
          </a:pPr>
          <a:endParaRPr lang="de-DE" sz="1000" b="0"/>
        </a:p>
        <a:p>
          <a:pPr marL="0" marR="0" indent="0" defTabSz="914400" eaLnBrk="1" fontAlgn="auto" latinLnBrk="0" hangingPunct="1">
            <a:lnSpc>
              <a:spcPct val="100000"/>
            </a:lnSpc>
            <a:spcBef>
              <a:spcPts val="0"/>
            </a:spcBef>
            <a:spcAft>
              <a:spcPts val="0"/>
            </a:spcAft>
            <a:buClrTx/>
            <a:buSzTx/>
            <a:buFontTx/>
            <a:buNone/>
            <a:tabLst/>
            <a:defRPr/>
          </a:pPr>
          <a:r>
            <a:rPr lang="de-DE" sz="1000" b="0" u="sng"/>
            <a:t>Wie ist der Klimacheck durchzuführen, wenn es sich bei der BA-Vorlage nicht um ein konkretes Umsetzungsvorhaben handelt, sondern um Pläne, Konzepte, Gesetze, etc.?</a:t>
          </a:r>
        </a:p>
        <a:p>
          <a:pPr marL="0" marR="0" indent="0" defTabSz="914400" eaLnBrk="1" fontAlgn="auto" latinLnBrk="0" hangingPunct="1">
            <a:lnSpc>
              <a:spcPct val="100000"/>
            </a:lnSpc>
            <a:spcBef>
              <a:spcPts val="0"/>
            </a:spcBef>
            <a:spcAft>
              <a:spcPts val="0"/>
            </a:spcAft>
            <a:buClrTx/>
            <a:buSzTx/>
            <a:buFontTx/>
            <a:buNone/>
            <a:tabLst/>
            <a:defRPr/>
          </a:pPr>
          <a:r>
            <a:rPr lang="de-DE" sz="1000" b="0"/>
            <a:t>Bitte gehen Sie in diesen Fällen davon aus, dass Konzepte und Strategien wie vorgesehen umgesetzt und die Gesetze eingehalten werden. Beziehen Sie Ihre Antworten in diesem Fall auf die Auswirkungen auf den Klimaschutz, von denen erwartet werden kann, dass sie infolge der Umsetzung Ihrer BA-Vorlage entstehen. Ein Beispiel hierfür sind Flächennutzungs- oder Bebauungspläne, die u. a. dem Bau neuer Gebäude vorausgehen, oder Leitbilder, die eine – nicht zwingenderweise rechtsverbindliche – Zielsetzung formulieren. Enthalten Planungen oder Konzepte zu klimarelevanten Aspekten keine klaren Vorgaben, etwa weil diese späteren Planungsstufen vorbehalten sind, ist insoweit von einer lebensnahen Entwicklung auszugehen. Dabei ist eine Orientierung an Vergleichsfällen, Erfahrungswerten oder der gängigen Praxis sinnvoll. Beispiel: Ein Bebauungsplan enthält Darstellungen zu einem neuen Wohngebiet, aber nicht zur verkehrlichen Erschließung. In diesem Fall kann, wenn keine anderen Anhaltspunkte bestehen, im Rahmen des Klimachecks davon ausgegangen werden, dass die Bewohnerinnen und Bewohner im üblichen Maße am Verkehr teilnehmen und dabei den gängigen Verkehrsträgermix nutzen.</a:t>
          </a:r>
        </a:p>
        <a:p>
          <a:pPr marL="0" marR="0" indent="0" defTabSz="914400" eaLnBrk="1" fontAlgn="auto" latinLnBrk="0" hangingPunct="1">
            <a:lnSpc>
              <a:spcPct val="100000"/>
            </a:lnSpc>
            <a:spcBef>
              <a:spcPts val="0"/>
            </a:spcBef>
            <a:spcAft>
              <a:spcPts val="0"/>
            </a:spcAft>
            <a:buClrTx/>
            <a:buSzTx/>
            <a:buFontTx/>
            <a:buNone/>
            <a:tabLst/>
            <a:defRPr/>
          </a:pPr>
          <a:endParaRPr lang="de-DE" sz="1000" b="0"/>
        </a:p>
        <a:p>
          <a:pPr marL="0" marR="0" indent="0" algn="l" defTabSz="914400" eaLnBrk="1" fontAlgn="auto" latinLnBrk="0" hangingPunct="1">
            <a:lnSpc>
              <a:spcPct val="100000"/>
            </a:lnSpc>
            <a:spcBef>
              <a:spcPts val="0"/>
            </a:spcBef>
            <a:spcAft>
              <a:spcPts val="0"/>
            </a:spcAft>
            <a:buClrTx/>
            <a:buSzTx/>
            <a:buFontTx/>
            <a:buNone/>
            <a:tabLst/>
            <a:defRPr/>
          </a:pPr>
          <a:r>
            <a:rPr lang="de-DE" sz="1000" b="0" u="sng"/>
            <a:t>Wie sind Fragen zu beantworten, wenn theoretisch mehrere Antwortoptionen zutreffend sein könnten?</a:t>
          </a:r>
        </a:p>
        <a:p>
          <a:pPr marL="0" marR="0" indent="0" defTabSz="914400" eaLnBrk="1" fontAlgn="auto" latinLnBrk="0" hangingPunct="1">
            <a:lnSpc>
              <a:spcPct val="100000"/>
            </a:lnSpc>
            <a:spcBef>
              <a:spcPts val="0"/>
            </a:spcBef>
            <a:spcAft>
              <a:spcPts val="0"/>
            </a:spcAft>
            <a:buClrTx/>
            <a:buSzTx/>
            <a:buFontTx/>
            <a:buNone/>
            <a:tabLst/>
            <a:defRPr/>
          </a:pPr>
          <a:r>
            <a:rPr lang="de-DE" sz="1000" b="0"/>
            <a:t>Bitte wählen Sie in diesen Fällen (bspw. bei Planwerken, deren konkrete Umsetzung erst zu einem späterem Zeitpunkt erfolgt) die nach Ihrer Einschätzung am wahrscheinlichsten zutreffende Antwortoption aus. Bedenken Sie dabei bitte, dass der Klimacheck zunächst der Einordnung voraussichtlicher Auswirkungen auf den Klimaschutz dient und die tatsächlichen Klimaauswirkungen von diesen abweichen können.</a:t>
          </a:r>
        </a:p>
        <a:p>
          <a:pPr marL="0" marR="0" indent="0" defTabSz="914400" eaLnBrk="1" fontAlgn="auto" latinLnBrk="0" hangingPunct="1">
            <a:lnSpc>
              <a:spcPct val="100000"/>
            </a:lnSpc>
            <a:spcBef>
              <a:spcPts val="0"/>
            </a:spcBef>
            <a:spcAft>
              <a:spcPts val="0"/>
            </a:spcAft>
            <a:buClrTx/>
            <a:buSzTx/>
            <a:buFontTx/>
            <a:buNone/>
            <a:tabLst/>
            <a:defRPr/>
          </a:pPr>
          <a:endParaRPr lang="de-DE" sz="1000" b="0"/>
        </a:p>
        <a:p>
          <a:pPr marL="0" marR="0" indent="0" defTabSz="914400" eaLnBrk="1" fontAlgn="auto" latinLnBrk="0" hangingPunct="1">
            <a:lnSpc>
              <a:spcPct val="100000"/>
            </a:lnSpc>
            <a:spcBef>
              <a:spcPts val="0"/>
            </a:spcBef>
            <a:spcAft>
              <a:spcPts val="0"/>
            </a:spcAft>
            <a:buClrTx/>
            <a:buSzTx/>
            <a:buFontTx/>
            <a:buNone/>
            <a:tabLst/>
            <a:defRPr/>
          </a:pPr>
          <a:r>
            <a:rPr lang="de-DE" sz="1000" b="0" u="sng"/>
            <a:t>Wie sind Fragen zu beantworten, wenn maßgebliche</a:t>
          </a:r>
          <a:r>
            <a:rPr lang="de-DE" sz="1000" b="0" u="sng" baseline="0"/>
            <a:t> Auswirkungen auf den Klimaschutz erst über einen längeren Zeitraum hinweg entstehen (bspw. durch mehrjährige Förderprogramme, die erst im Rahmen ihrer gesamten Laufzeit eine maßgebliche Auswirkung auf den Klimaschutz entfalten)?</a:t>
          </a:r>
        </a:p>
        <a:p>
          <a:pPr marL="0" marR="0" indent="0" defTabSz="914400" eaLnBrk="1" fontAlgn="auto" latinLnBrk="0" hangingPunct="1">
            <a:lnSpc>
              <a:spcPct val="100000"/>
            </a:lnSpc>
            <a:spcBef>
              <a:spcPts val="0"/>
            </a:spcBef>
            <a:spcAft>
              <a:spcPts val="0"/>
            </a:spcAft>
            <a:buClrTx/>
            <a:buSzTx/>
            <a:buFontTx/>
            <a:buNone/>
            <a:tabLst/>
            <a:defRPr/>
          </a:pPr>
          <a:r>
            <a:rPr lang="de-DE" sz="1000" b="0" baseline="0"/>
            <a:t>Im Fokus des Klimachecks stehen die Gesamtwirkungen, die infolge Ihrer BA-Vorlage ausgelöst werden, d. h. bspw. die erwartete Gesamtwirkung eines Förderprogramms nach dessen Abschluss.</a:t>
          </a:r>
        </a:p>
        <a:p>
          <a:pPr marL="0" marR="0" indent="0" defTabSz="914400" eaLnBrk="1" fontAlgn="auto" latinLnBrk="0" hangingPunct="1">
            <a:lnSpc>
              <a:spcPct val="100000"/>
            </a:lnSpc>
            <a:spcBef>
              <a:spcPts val="0"/>
            </a:spcBef>
            <a:spcAft>
              <a:spcPts val="0"/>
            </a:spcAft>
            <a:buClrTx/>
            <a:buSzTx/>
            <a:buFontTx/>
            <a:buNone/>
            <a:tabLst/>
            <a:defRPr/>
          </a:pPr>
          <a:endParaRPr lang="de-DE" sz="1000" b="0" baseline="0"/>
        </a:p>
        <a:p>
          <a:pPr marL="0" marR="0" indent="0" defTabSz="914400" eaLnBrk="1" fontAlgn="auto" latinLnBrk="0" hangingPunct="1">
            <a:lnSpc>
              <a:spcPct val="100000"/>
            </a:lnSpc>
            <a:spcBef>
              <a:spcPts val="0"/>
            </a:spcBef>
            <a:spcAft>
              <a:spcPts val="0"/>
            </a:spcAft>
            <a:buClrTx/>
            <a:buSzTx/>
            <a:buFontTx/>
            <a:buNone/>
            <a:tabLst/>
            <a:defRPr/>
          </a:pPr>
          <a:r>
            <a:rPr lang="de-DE" sz="1000" b="0" u="sng"/>
            <a:t>Die zu erwartenden Auswirkungen meiner BA-Vorlage bewegen sich in Dimensionen weit oberhalb oder weit unterhalb der Schwellenwerte, auf die in den Antworten abgestellt wird. Wie gehe ich damit am besten um?</a:t>
          </a:r>
        </a:p>
        <a:p>
          <a:pPr marL="0" marR="0" indent="0" defTabSz="914400" eaLnBrk="1" fontAlgn="auto" latinLnBrk="0" hangingPunct="1">
            <a:lnSpc>
              <a:spcPct val="100000"/>
            </a:lnSpc>
            <a:spcBef>
              <a:spcPts val="0"/>
            </a:spcBef>
            <a:spcAft>
              <a:spcPts val="0"/>
            </a:spcAft>
            <a:buClrTx/>
            <a:buSzTx/>
            <a:buFontTx/>
            <a:buNone/>
            <a:tabLst/>
            <a:defRPr/>
          </a:pPr>
          <a:r>
            <a:rPr lang="de-DE" sz="1000" b="0"/>
            <a:t>Der Klimacheck stellt bewusst auf Schwellenwerte ab, um eine grobe Einordnung der BA-Vorlagen zu ermöglichen. Können Sie abschätzen, dass diese Schwellenwerte bei Weitem nicht erreicht (oder aber deutlich übertroffen) werden, so können Sie dies in Ihren Notizen vermerken und den vom Leitfaden empfohlenen Ergebnistext entsprechend präzisieren. Bei einer negativen Auswirkung</a:t>
          </a:r>
          <a:r>
            <a:rPr lang="de-DE" sz="1000" b="0" baseline="0"/>
            <a:t> auf den Klimaschutz, die</a:t>
          </a:r>
          <a:r>
            <a:rPr lang="de-DE" sz="1000" b="0"/>
            <a:t> weit unter dem Schwellenwert liegt, können Sie den Text z. B. wie folgt anpassen: „Die BA-Vorlage führt im Handlungsfeld [...] voraussichtlich zu einer Zunahme der Treibhausgasemissionen (jährlich bis zu </a:t>
          </a:r>
          <a:r>
            <a:rPr lang="de-DE" sz="1000" b="0" i="1"/>
            <a:t>deutlich unter </a:t>
          </a:r>
          <a:r>
            <a:rPr lang="de-DE" sz="1000" b="0"/>
            <a:t>100 Tonnen CO</a:t>
          </a:r>
          <a:r>
            <a:rPr lang="de-DE" sz="1000" b="0" baseline="-25000"/>
            <a:t>2</a:t>
          </a:r>
          <a:r>
            <a:rPr lang="de-DE" sz="1000" b="0"/>
            <a:t>-Äquivalente).</a:t>
          </a:r>
        </a:p>
        <a:p>
          <a:pPr marL="0" marR="0" indent="0" defTabSz="914400" eaLnBrk="1" fontAlgn="auto" latinLnBrk="0" hangingPunct="1">
            <a:lnSpc>
              <a:spcPct val="100000"/>
            </a:lnSpc>
            <a:spcBef>
              <a:spcPts val="0"/>
            </a:spcBef>
            <a:spcAft>
              <a:spcPts val="0"/>
            </a:spcAft>
            <a:buClrTx/>
            <a:buSzTx/>
            <a:buFontTx/>
            <a:buNone/>
            <a:tabLst/>
            <a:defRPr/>
          </a:pPr>
          <a:endParaRPr lang="de-DE" sz="1000" b="0"/>
        </a:p>
        <a:p>
          <a:pPr marL="0" marR="0" indent="0" defTabSz="914400" eaLnBrk="1" fontAlgn="auto" latinLnBrk="0" hangingPunct="1">
            <a:lnSpc>
              <a:spcPct val="100000"/>
            </a:lnSpc>
            <a:spcBef>
              <a:spcPts val="0"/>
            </a:spcBef>
            <a:spcAft>
              <a:spcPts val="0"/>
            </a:spcAft>
            <a:buClrTx/>
            <a:buSzTx/>
            <a:buFontTx/>
            <a:buNone/>
            <a:tabLst/>
            <a:defRPr/>
          </a:pPr>
          <a:r>
            <a:rPr lang="de-DE" sz="1000" b="0" u="sng"/>
            <a:t>Warum werden mir beim Beantworten der Fragen in</a:t>
          </a:r>
          <a:r>
            <a:rPr lang="de-DE" sz="1000" b="0" u="sng" baseline="0"/>
            <a:t> den einzelnen Handlungsfeldern </a:t>
          </a:r>
          <a:r>
            <a:rPr lang="de-DE" sz="1000" b="0" u="sng"/>
            <a:t>teilweise leere</a:t>
          </a:r>
          <a:r>
            <a:rPr lang="de-DE" sz="1000" b="0" u="sng" baseline="0"/>
            <a:t> Zeilen bzw. weiße Felder angezeigt?</a:t>
          </a:r>
        </a:p>
        <a:p>
          <a:pPr marL="0" marR="0" indent="0" defTabSz="914400" eaLnBrk="1" fontAlgn="auto" latinLnBrk="0" hangingPunct="1">
            <a:lnSpc>
              <a:spcPct val="100000"/>
            </a:lnSpc>
            <a:spcBef>
              <a:spcPts val="0"/>
            </a:spcBef>
            <a:spcAft>
              <a:spcPts val="0"/>
            </a:spcAft>
            <a:buClrTx/>
            <a:buSzTx/>
            <a:buFontTx/>
            <a:buNone/>
            <a:tabLst/>
            <a:defRPr/>
          </a:pPr>
          <a:r>
            <a:rPr lang="de-DE" sz="1000" b="0"/>
            <a:t>In jedem Handlungsfeld werden Ihnen Fragen gestellt. Es handelt sich dabei pro Handlungsfeld um mindestens eine und maximal fünf Fragen. Einige dieser</a:t>
          </a:r>
          <a:r>
            <a:rPr lang="de-DE" sz="1000" b="0" baseline="0"/>
            <a:t> F</a:t>
          </a:r>
          <a:r>
            <a:rPr lang="de-DE" sz="1000" b="0"/>
            <a:t>agen müssen Sie nur unter bestimmten Bedingungen beantworten. Der Klimacheck leitet Sie automatisch</a:t>
          </a:r>
          <a:r>
            <a:rPr lang="de-DE" sz="1000" b="0" baseline="0"/>
            <a:t> zu denjenigen </a:t>
          </a:r>
          <a:r>
            <a:rPr lang="de-DE" sz="1000" b="0"/>
            <a:t>Fragen, die Sie beantworten müssen. Fragen, die Sie nicht beantworten müssen, werden automatisch für Sie ausgeblendet. Dadurch können Ihnen zwischen einzelnen Fragen einige leere Zeilen angezeigt werden.</a:t>
          </a:r>
        </a:p>
      </xdr:txBody>
    </xdr:sp>
    <xdr:clientData/>
  </xdr:twoCellAnchor>
</xdr:wsDr>
</file>

<file path=xl/theme/theme1.xml><?xml version="1.0" encoding="utf-8"?>
<a:theme xmlns:a="http://schemas.openxmlformats.org/drawingml/2006/main" name="Ramboll">
  <a:themeElements>
    <a:clrScheme name="Ramboll">
      <a:dk1>
        <a:sysClr val="windowText" lastClr="000000"/>
      </a:dk1>
      <a:lt1>
        <a:sysClr val="window" lastClr="FFFFFF"/>
      </a:lt1>
      <a:dk2>
        <a:srgbClr val="009DE0"/>
      </a:dk2>
      <a:lt2>
        <a:srgbClr val="797766"/>
      </a:lt2>
      <a:accent1>
        <a:srgbClr val="A7D3F5"/>
      </a:accent1>
      <a:accent2>
        <a:srgbClr val="5CA551"/>
      </a:accent2>
      <a:accent3>
        <a:srgbClr val="A1BF36"/>
      </a:accent3>
      <a:accent4>
        <a:srgbClr val="C40079"/>
      </a:accent4>
      <a:accent5>
        <a:srgbClr val="C63418"/>
      </a:accent5>
      <a:accent6>
        <a:srgbClr val="D0CFC5"/>
      </a:accent6>
      <a:hlink>
        <a:srgbClr val="0000FF"/>
      </a:hlink>
      <a:folHlink>
        <a:srgbClr val="800080"/>
      </a:folHlink>
    </a:clrScheme>
    <a:fontScheme name="Ramboll">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berlin.de/nachhaltige-beschaffung/recht/" TargetMode="External"/><Relationship Id="rId1" Type="http://schemas.openxmlformats.org/officeDocument/2006/relationships/hyperlink" Target="https://www.berlin.de/nachhaltige-beschaffung/rech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CCD3-5499-4289-8DCA-0935D9B0C02F}">
  <sheetPr codeName="Tabelle1">
    <tabColor theme="0"/>
    <pageSetUpPr fitToPage="1"/>
  </sheetPr>
  <dimension ref="A1:V58"/>
  <sheetViews>
    <sheetView topLeftCell="A7" workbookViewId="0"/>
  </sheetViews>
  <sheetFormatPr baseColWidth="10" defaultColWidth="0" defaultRowHeight="12.75" zeroHeight="1" x14ac:dyDescent="0.2"/>
  <cols>
    <col min="1" max="1" width="11.3984375" style="54" customWidth="1"/>
    <col min="2" max="10" width="7.296875" style="54" customWidth="1"/>
    <col min="11" max="11" width="9.3984375" style="54" customWidth="1"/>
    <col min="12" max="14" width="11.3984375" style="54" hidden="1" customWidth="1"/>
    <col min="15" max="22" width="0" style="54" hidden="1" customWidth="1"/>
    <col min="23" max="16384" width="11.3984375" style="54" hidden="1"/>
  </cols>
  <sheetData>
    <row r="1" spans="1:22" x14ac:dyDescent="0.2">
      <c r="A1" s="52"/>
      <c r="B1" s="52"/>
      <c r="C1" s="52"/>
      <c r="D1" s="52"/>
      <c r="E1" s="52"/>
      <c r="F1" s="52"/>
      <c r="G1" s="52"/>
      <c r="H1" s="52"/>
      <c r="I1" s="52"/>
      <c r="J1" s="210" t="s">
        <v>103</v>
      </c>
      <c r="K1" s="52"/>
    </row>
    <row r="2" spans="1:22" x14ac:dyDescent="0.2">
      <c r="A2" s="52"/>
      <c r="B2" s="52"/>
      <c r="C2" s="52"/>
      <c r="D2" s="52"/>
      <c r="E2" s="52"/>
      <c r="F2" s="52"/>
      <c r="G2" s="52"/>
      <c r="H2" s="52"/>
      <c r="I2" s="52"/>
      <c r="J2" s="52"/>
      <c r="K2" s="52"/>
    </row>
    <row r="3" spans="1:22" x14ac:dyDescent="0.2">
      <c r="A3" s="52"/>
      <c r="B3" s="52"/>
      <c r="C3" s="52"/>
      <c r="D3" s="52"/>
      <c r="E3" s="52"/>
      <c r="F3" s="52"/>
      <c r="G3" s="52"/>
      <c r="H3" s="52"/>
      <c r="I3" s="52"/>
      <c r="J3" s="52"/>
      <c r="K3" s="52"/>
    </row>
    <row r="4" spans="1:22" x14ac:dyDescent="0.2">
      <c r="A4" s="52"/>
      <c r="B4" s="52"/>
      <c r="C4" s="52"/>
      <c r="D4" s="52"/>
      <c r="E4" s="52"/>
      <c r="F4" s="52"/>
      <c r="G4" s="52"/>
      <c r="H4" s="52"/>
      <c r="I4" s="52"/>
      <c r="J4" s="52"/>
      <c r="K4" s="52"/>
    </row>
    <row r="5" spans="1:22" x14ac:dyDescent="0.2">
      <c r="A5" s="52"/>
      <c r="B5" s="52"/>
      <c r="C5" s="52"/>
      <c r="D5" s="52"/>
      <c r="E5" s="52"/>
      <c r="F5" s="52"/>
      <c r="G5" s="52"/>
      <c r="H5" s="52"/>
      <c r="I5" s="52"/>
      <c r="J5" s="52"/>
      <c r="K5" s="52"/>
    </row>
    <row r="6" spans="1:22" x14ac:dyDescent="0.2">
      <c r="A6" s="52"/>
      <c r="B6" s="52"/>
      <c r="C6" s="52"/>
      <c r="D6" s="52"/>
      <c r="E6" s="52"/>
      <c r="F6" s="52"/>
      <c r="G6" s="52"/>
      <c r="H6" s="52"/>
      <c r="I6" s="52"/>
      <c r="J6" s="52"/>
      <c r="K6" s="52"/>
      <c r="M6" s="195" t="s">
        <v>26</v>
      </c>
      <c r="N6" s="195"/>
      <c r="O6" s="195"/>
      <c r="P6" s="195"/>
      <c r="Q6" s="195"/>
      <c r="R6" s="195"/>
      <c r="S6" s="195"/>
      <c r="T6" s="195"/>
      <c r="U6" s="195"/>
      <c r="V6" s="195"/>
    </row>
    <row r="7" spans="1:22" x14ac:dyDescent="0.2">
      <c r="A7" s="52"/>
      <c r="B7" s="52"/>
      <c r="C7" s="52"/>
      <c r="D7" s="52"/>
      <c r="E7" s="52"/>
      <c r="F7" s="52"/>
      <c r="G7" s="52"/>
      <c r="H7" s="52"/>
      <c r="I7" s="52"/>
      <c r="J7" s="52"/>
      <c r="K7" s="52"/>
      <c r="M7" s="195" t="s">
        <v>27</v>
      </c>
      <c r="N7" s="195"/>
      <c r="O7" s="195"/>
      <c r="P7" s="195"/>
      <c r="Q7" s="195"/>
      <c r="R7" s="195"/>
      <c r="S7" s="195"/>
      <c r="T7" s="195"/>
      <c r="U7" s="195"/>
      <c r="V7" s="195"/>
    </row>
    <row r="8" spans="1:22" x14ac:dyDescent="0.2">
      <c r="A8" s="52"/>
      <c r="B8" s="52"/>
      <c r="C8" s="52"/>
      <c r="D8" s="52"/>
      <c r="E8" s="52"/>
      <c r="F8" s="52"/>
      <c r="G8" s="52"/>
      <c r="H8" s="52"/>
      <c r="I8" s="52"/>
      <c r="J8" s="52"/>
      <c r="K8" s="52"/>
    </row>
    <row r="9" spans="1:22" x14ac:dyDescent="0.2">
      <c r="A9" s="52"/>
      <c r="B9" s="52"/>
      <c r="C9" s="52"/>
      <c r="D9" s="52"/>
      <c r="E9" s="52"/>
      <c r="F9" s="52"/>
      <c r="G9" s="52"/>
      <c r="H9" s="52"/>
      <c r="I9" s="52"/>
      <c r="J9" s="52"/>
      <c r="K9" s="52"/>
    </row>
    <row r="10" spans="1:22" x14ac:dyDescent="0.2">
      <c r="A10" s="52"/>
      <c r="B10" s="52"/>
      <c r="C10" s="52"/>
      <c r="D10" s="52"/>
      <c r="E10" s="52"/>
      <c r="F10" s="52"/>
      <c r="G10" s="52"/>
      <c r="H10" s="52"/>
      <c r="I10" s="52"/>
      <c r="J10" s="52"/>
      <c r="K10" s="52"/>
    </row>
    <row r="11" spans="1:22" x14ac:dyDescent="0.2">
      <c r="A11" s="52"/>
      <c r="B11" s="52"/>
      <c r="C11" s="52"/>
      <c r="D11" s="52"/>
      <c r="E11" s="52"/>
      <c r="F11" s="52"/>
      <c r="G11" s="52"/>
      <c r="H11" s="52"/>
      <c r="I11" s="52"/>
      <c r="J11" s="52"/>
      <c r="K11" s="52"/>
    </row>
    <row r="12" spans="1:22" x14ac:dyDescent="0.2">
      <c r="A12" s="52"/>
      <c r="B12" s="52"/>
      <c r="C12" s="52"/>
      <c r="D12" s="52"/>
      <c r="E12" s="52"/>
      <c r="F12" s="52"/>
      <c r="G12" s="52"/>
      <c r="H12" s="52"/>
      <c r="I12" s="52"/>
      <c r="J12" s="52"/>
      <c r="K12" s="52"/>
    </row>
    <row r="13" spans="1:22" x14ac:dyDescent="0.2">
      <c r="A13" s="52"/>
      <c r="B13" s="52"/>
      <c r="C13" s="52"/>
      <c r="D13" s="52"/>
      <c r="E13" s="52"/>
      <c r="F13" s="52"/>
      <c r="G13" s="52"/>
      <c r="H13" s="52"/>
      <c r="I13" s="52"/>
      <c r="J13" s="52"/>
      <c r="K13" s="52"/>
    </row>
    <row r="14" spans="1:22" x14ac:dyDescent="0.2">
      <c r="A14" s="52"/>
      <c r="B14" s="52"/>
      <c r="C14" s="52"/>
      <c r="D14" s="52"/>
      <c r="E14" s="52"/>
      <c r="F14" s="52"/>
      <c r="G14" s="52"/>
      <c r="H14" s="52"/>
      <c r="I14" s="52"/>
      <c r="J14" s="52"/>
      <c r="K14" s="52"/>
    </row>
    <row r="15" spans="1:22" x14ac:dyDescent="0.2">
      <c r="A15" s="52"/>
      <c r="B15" s="52"/>
      <c r="C15" s="52"/>
      <c r="D15" s="52"/>
      <c r="E15" s="52"/>
      <c r="F15" s="52"/>
      <c r="G15" s="52"/>
      <c r="H15" s="52"/>
      <c r="I15" s="52"/>
      <c r="J15" s="52"/>
      <c r="K15" s="52"/>
    </row>
    <row r="16" spans="1:22" x14ac:dyDescent="0.2">
      <c r="A16" s="52"/>
      <c r="B16" s="52"/>
      <c r="C16" s="52"/>
      <c r="D16" s="52"/>
      <c r="E16" s="52"/>
      <c r="F16" s="52"/>
      <c r="G16" s="52"/>
      <c r="H16" s="52"/>
      <c r="I16" s="52"/>
      <c r="J16" s="52"/>
      <c r="K16" s="52"/>
    </row>
    <row r="17" spans="1:11" x14ac:dyDescent="0.2">
      <c r="A17" s="52"/>
      <c r="B17" s="52"/>
      <c r="C17" s="52"/>
      <c r="D17" s="52"/>
      <c r="E17" s="52"/>
      <c r="F17" s="52"/>
      <c r="G17" s="52"/>
      <c r="H17" s="52"/>
      <c r="I17" s="52"/>
      <c r="J17" s="52"/>
      <c r="K17" s="52"/>
    </row>
    <row r="18" spans="1:11" x14ac:dyDescent="0.2">
      <c r="A18" s="52"/>
      <c r="B18" s="52"/>
      <c r="C18" s="52"/>
      <c r="D18" s="52"/>
      <c r="E18" s="52"/>
      <c r="F18" s="52"/>
      <c r="G18" s="52"/>
      <c r="H18" s="52"/>
      <c r="I18" s="52"/>
      <c r="J18" s="52"/>
      <c r="K18" s="52"/>
    </row>
    <row r="19" spans="1:11" x14ac:dyDescent="0.2">
      <c r="A19" s="52"/>
      <c r="B19" s="52"/>
      <c r="C19" s="52"/>
      <c r="D19" s="52"/>
      <c r="E19" s="52"/>
      <c r="F19" s="52"/>
      <c r="G19" s="52"/>
      <c r="H19" s="52"/>
      <c r="I19" s="52"/>
      <c r="J19" s="52"/>
      <c r="K19" s="52"/>
    </row>
    <row r="20" spans="1:11" x14ac:dyDescent="0.2">
      <c r="A20" s="52"/>
      <c r="B20" s="52"/>
      <c r="C20" s="52"/>
      <c r="D20" s="52"/>
      <c r="E20" s="52"/>
      <c r="F20" s="52"/>
      <c r="G20" s="52"/>
      <c r="H20" s="52"/>
      <c r="I20" s="52"/>
      <c r="J20" s="52"/>
      <c r="K20" s="52"/>
    </row>
    <row r="21" spans="1:11" x14ac:dyDescent="0.2">
      <c r="A21" s="52"/>
      <c r="B21" s="52"/>
      <c r="C21" s="52"/>
      <c r="D21" s="52"/>
      <c r="E21" s="52"/>
      <c r="F21" s="52"/>
      <c r="G21" s="52"/>
      <c r="H21" s="52"/>
      <c r="I21" s="52"/>
      <c r="J21" s="52"/>
      <c r="K21" s="52"/>
    </row>
    <row r="22" spans="1:11" x14ac:dyDescent="0.2">
      <c r="A22" s="52"/>
      <c r="B22" s="52"/>
      <c r="C22" s="52"/>
      <c r="D22" s="52"/>
      <c r="E22" s="52"/>
      <c r="F22" s="52"/>
      <c r="G22" s="52"/>
      <c r="H22" s="52"/>
      <c r="I22" s="52"/>
      <c r="J22" s="52"/>
      <c r="K22" s="52"/>
    </row>
    <row r="23" spans="1:11" x14ac:dyDescent="0.2">
      <c r="A23" s="52"/>
      <c r="B23" s="52"/>
      <c r="C23" s="52"/>
      <c r="D23" s="52"/>
      <c r="E23" s="52"/>
      <c r="F23" s="52"/>
      <c r="G23" s="52"/>
      <c r="H23" s="52"/>
      <c r="I23" s="52"/>
      <c r="J23" s="52"/>
      <c r="K23" s="52"/>
    </row>
    <row r="24" spans="1:11" x14ac:dyDescent="0.2">
      <c r="A24" s="52"/>
      <c r="B24" s="52"/>
      <c r="C24" s="52"/>
      <c r="D24" s="52"/>
      <c r="E24" s="52"/>
      <c r="F24" s="52"/>
      <c r="G24" s="52"/>
      <c r="H24" s="52"/>
      <c r="I24" s="52"/>
      <c r="J24" s="52"/>
      <c r="K24" s="52"/>
    </row>
    <row r="25" spans="1:11" x14ac:dyDescent="0.2">
      <c r="A25" s="52"/>
      <c r="B25" s="52"/>
      <c r="C25" s="52"/>
      <c r="D25" s="52"/>
      <c r="E25" s="52"/>
      <c r="F25" s="52"/>
      <c r="G25" s="52"/>
      <c r="H25" s="52"/>
      <c r="I25" s="52"/>
      <c r="J25" s="52"/>
      <c r="K25" s="52"/>
    </row>
    <row r="26" spans="1:11" x14ac:dyDescent="0.2">
      <c r="A26" s="52"/>
      <c r="B26" s="52"/>
      <c r="C26" s="52"/>
      <c r="D26" s="52"/>
      <c r="E26" s="52"/>
      <c r="F26" s="52"/>
      <c r="G26" s="52"/>
      <c r="H26" s="52"/>
      <c r="I26" s="52"/>
      <c r="J26" s="52"/>
      <c r="K26" s="52"/>
    </row>
    <row r="27" spans="1:11" x14ac:dyDescent="0.2">
      <c r="A27" s="52"/>
      <c r="B27" s="52"/>
      <c r="C27" s="52"/>
      <c r="D27" s="52"/>
      <c r="E27" s="52"/>
      <c r="F27" s="52"/>
      <c r="G27" s="52"/>
      <c r="H27" s="52"/>
      <c r="I27" s="52"/>
      <c r="J27" s="52"/>
      <c r="K27" s="52"/>
    </row>
    <row r="28" spans="1:11" x14ac:dyDescent="0.2">
      <c r="A28" s="52"/>
      <c r="B28" s="52"/>
      <c r="C28" s="52"/>
      <c r="D28" s="52"/>
      <c r="E28" s="52"/>
      <c r="F28" s="52"/>
      <c r="G28" s="52"/>
      <c r="H28" s="52"/>
      <c r="I28" s="52"/>
      <c r="J28" s="52"/>
      <c r="K28" s="52"/>
    </row>
    <row r="29" spans="1:11" x14ac:dyDescent="0.2">
      <c r="A29" s="52"/>
      <c r="B29" s="52"/>
      <c r="C29" s="52"/>
      <c r="D29" s="52"/>
      <c r="E29" s="52"/>
      <c r="F29" s="52"/>
      <c r="G29" s="52"/>
      <c r="H29" s="52"/>
      <c r="I29" s="52"/>
      <c r="J29" s="52"/>
      <c r="K29" s="52"/>
    </row>
    <row r="30" spans="1:11" x14ac:dyDescent="0.2">
      <c r="A30" s="52"/>
      <c r="B30" s="52"/>
      <c r="C30" s="52"/>
      <c r="D30" s="52"/>
      <c r="E30" s="52"/>
      <c r="F30" s="52"/>
      <c r="G30" s="52"/>
      <c r="H30" s="52"/>
      <c r="I30" s="52"/>
      <c r="J30" s="52"/>
      <c r="K30" s="52"/>
    </row>
    <row r="31" spans="1:11" x14ac:dyDescent="0.2">
      <c r="A31" s="52"/>
      <c r="B31" s="52"/>
      <c r="C31" s="52"/>
      <c r="D31" s="52"/>
      <c r="E31" s="52"/>
      <c r="F31" s="52"/>
      <c r="G31" s="52"/>
      <c r="H31" s="52"/>
      <c r="I31" s="52"/>
      <c r="J31" s="52"/>
      <c r="K31" s="52"/>
    </row>
    <row r="32" spans="1:11" x14ac:dyDescent="0.2">
      <c r="A32" s="52"/>
      <c r="B32" s="52"/>
      <c r="C32" s="52"/>
      <c r="D32" s="52"/>
      <c r="E32" s="52"/>
      <c r="F32" s="52"/>
      <c r="G32" s="52"/>
      <c r="H32" s="52"/>
      <c r="I32" s="52"/>
      <c r="J32" s="52"/>
      <c r="K32" s="52"/>
    </row>
    <row r="33" spans="1:11" x14ac:dyDescent="0.2">
      <c r="A33" s="52"/>
      <c r="B33" s="52"/>
      <c r="C33" s="52"/>
      <c r="D33" s="52"/>
      <c r="E33" s="52"/>
      <c r="F33" s="52"/>
      <c r="G33" s="52"/>
      <c r="H33" s="52"/>
      <c r="I33" s="52"/>
      <c r="J33" s="52"/>
      <c r="K33" s="52"/>
    </row>
    <row r="34" spans="1:11" x14ac:dyDescent="0.2">
      <c r="A34" s="52"/>
      <c r="B34" s="52"/>
      <c r="C34" s="52"/>
      <c r="D34" s="52"/>
      <c r="E34" s="52"/>
      <c r="F34" s="52"/>
      <c r="G34" s="52"/>
      <c r="H34" s="52"/>
      <c r="I34" s="52"/>
      <c r="J34" s="52"/>
      <c r="K34" s="52"/>
    </row>
    <row r="35" spans="1:11" x14ac:dyDescent="0.2">
      <c r="A35" s="52"/>
      <c r="B35" s="52"/>
      <c r="C35" s="52"/>
      <c r="D35" s="52"/>
      <c r="E35" s="52"/>
      <c r="F35" s="52"/>
      <c r="G35" s="52"/>
      <c r="H35" s="52"/>
      <c r="I35" s="52"/>
      <c r="J35" s="52"/>
      <c r="K35" s="52"/>
    </row>
    <row r="36" spans="1:11" x14ac:dyDescent="0.2">
      <c r="A36" s="52"/>
      <c r="B36" s="52"/>
      <c r="C36" s="52"/>
      <c r="D36" s="52"/>
      <c r="E36" s="52"/>
      <c r="F36" s="52"/>
      <c r="G36" s="52"/>
      <c r="H36" s="52"/>
      <c r="I36" s="52"/>
      <c r="J36" s="52"/>
      <c r="K36" s="52"/>
    </row>
    <row r="37" spans="1:11" x14ac:dyDescent="0.2">
      <c r="A37" s="52"/>
      <c r="B37" s="52"/>
      <c r="C37" s="52"/>
      <c r="D37" s="52"/>
      <c r="E37" s="52"/>
      <c r="F37" s="52"/>
      <c r="G37" s="52"/>
      <c r="H37" s="52"/>
      <c r="I37" s="52"/>
      <c r="J37" s="52"/>
      <c r="K37" s="52"/>
    </row>
    <row r="38" spans="1:11" x14ac:dyDescent="0.2">
      <c r="A38" s="52"/>
      <c r="B38" s="52"/>
      <c r="C38" s="52"/>
      <c r="D38" s="52"/>
      <c r="E38" s="52"/>
      <c r="F38" s="52"/>
      <c r="G38" s="52"/>
      <c r="H38" s="52"/>
      <c r="I38" s="52"/>
      <c r="J38" s="52"/>
      <c r="K38" s="52"/>
    </row>
    <row r="39" spans="1:11" x14ac:dyDescent="0.2">
      <c r="A39" s="52"/>
      <c r="B39" s="52"/>
      <c r="C39" s="52"/>
      <c r="D39" s="52"/>
      <c r="E39" s="52"/>
      <c r="F39" s="52"/>
      <c r="G39" s="52"/>
      <c r="H39" s="52"/>
      <c r="I39" s="52"/>
      <c r="J39" s="52"/>
      <c r="K39" s="52"/>
    </row>
    <row r="40" spans="1:11" x14ac:dyDescent="0.2">
      <c r="A40" s="52"/>
      <c r="B40" s="52"/>
      <c r="C40" s="52"/>
      <c r="D40" s="52"/>
      <c r="E40" s="52"/>
      <c r="F40" s="52"/>
      <c r="G40" s="52"/>
      <c r="H40" s="52"/>
      <c r="I40" s="52"/>
      <c r="J40" s="52"/>
      <c r="K40" s="52"/>
    </row>
    <row r="41" spans="1:11" x14ac:dyDescent="0.2">
      <c r="A41" s="52"/>
      <c r="B41" s="52"/>
      <c r="C41" s="52"/>
      <c r="D41" s="52"/>
      <c r="E41" s="52"/>
      <c r="F41" s="52"/>
      <c r="G41" s="52"/>
      <c r="H41" s="52"/>
      <c r="I41" s="52"/>
      <c r="J41" s="52"/>
      <c r="K41" s="52"/>
    </row>
    <row r="42" spans="1:11" x14ac:dyDescent="0.2">
      <c r="A42" s="52"/>
      <c r="B42" s="52"/>
      <c r="C42" s="52"/>
      <c r="D42" s="52"/>
      <c r="E42" s="52"/>
      <c r="F42" s="52"/>
      <c r="G42" s="52"/>
      <c r="H42" s="52"/>
      <c r="I42" s="52"/>
      <c r="J42" s="52"/>
      <c r="K42" s="52"/>
    </row>
    <row r="43" spans="1:11" x14ac:dyDescent="0.2">
      <c r="A43" s="52"/>
      <c r="B43" s="52"/>
      <c r="C43" s="52"/>
      <c r="D43" s="52"/>
      <c r="E43" s="52"/>
      <c r="F43" s="52"/>
      <c r="G43" s="52"/>
      <c r="H43" s="52"/>
      <c r="I43" s="52"/>
      <c r="J43" s="52"/>
      <c r="K43" s="52"/>
    </row>
    <row r="44" spans="1:11" x14ac:dyDescent="0.2">
      <c r="A44" s="52"/>
      <c r="B44" s="52"/>
      <c r="C44" s="52"/>
      <c r="D44" s="52"/>
      <c r="E44" s="52"/>
      <c r="F44" s="52"/>
      <c r="G44" s="52"/>
      <c r="H44" s="52"/>
      <c r="I44" s="52"/>
      <c r="J44" s="52"/>
      <c r="K44" s="52"/>
    </row>
    <row r="45" spans="1:11" x14ac:dyDescent="0.2">
      <c r="A45" s="52"/>
      <c r="B45" s="52"/>
      <c r="C45" s="52"/>
      <c r="D45" s="52"/>
      <c r="E45" s="52"/>
      <c r="F45" s="52"/>
      <c r="G45" s="52"/>
      <c r="H45" s="52"/>
      <c r="I45" s="52"/>
      <c r="J45" s="52"/>
      <c r="K45" s="52"/>
    </row>
    <row r="46" spans="1:11" x14ac:dyDescent="0.2">
      <c r="A46" s="52"/>
      <c r="B46" s="52"/>
      <c r="C46" s="52"/>
      <c r="D46" s="52"/>
      <c r="E46" s="52"/>
      <c r="F46" s="52"/>
      <c r="G46" s="52"/>
      <c r="H46" s="52"/>
      <c r="I46" s="52"/>
      <c r="J46" s="52"/>
      <c r="K46" s="52"/>
    </row>
    <row r="47" spans="1:11" x14ac:dyDescent="0.2">
      <c r="A47" s="52"/>
      <c r="B47" s="52"/>
      <c r="C47" s="52"/>
      <c r="D47" s="52"/>
      <c r="E47" s="52"/>
      <c r="F47" s="52"/>
      <c r="G47" s="52"/>
      <c r="H47" s="52"/>
      <c r="I47" s="52"/>
      <c r="J47" s="52"/>
      <c r="K47" s="52"/>
    </row>
    <row r="48" spans="1:11" x14ac:dyDescent="0.2">
      <c r="A48" s="52"/>
      <c r="B48" s="52"/>
      <c r="C48" s="52"/>
      <c r="D48" s="52"/>
      <c r="E48" s="52"/>
      <c r="F48" s="52"/>
      <c r="G48" s="52"/>
      <c r="H48" s="52"/>
      <c r="I48" s="52"/>
      <c r="J48" s="52"/>
      <c r="K48" s="52"/>
    </row>
    <row r="49" spans="1:11" x14ac:dyDescent="0.2">
      <c r="A49" s="52"/>
      <c r="B49" s="52"/>
      <c r="C49" s="52"/>
      <c r="D49" s="52"/>
      <c r="E49" s="52"/>
      <c r="F49" s="52"/>
      <c r="G49" s="52"/>
      <c r="H49" s="52"/>
      <c r="I49" s="52"/>
      <c r="J49" s="52"/>
      <c r="K49" s="52"/>
    </row>
    <row r="50" spans="1:11" x14ac:dyDescent="0.2">
      <c r="A50" s="52"/>
      <c r="B50" s="52"/>
      <c r="C50" s="52"/>
      <c r="D50" s="52"/>
      <c r="E50" s="52"/>
      <c r="F50" s="52"/>
      <c r="G50" s="52"/>
      <c r="H50" s="52"/>
      <c r="I50" s="52"/>
      <c r="J50" s="52"/>
      <c r="K50" s="52"/>
    </row>
    <row r="51" spans="1:11" x14ac:dyDescent="0.2">
      <c r="A51" s="52"/>
      <c r="B51" s="52"/>
      <c r="C51" s="52"/>
      <c r="D51" s="52"/>
      <c r="E51" s="52"/>
      <c r="F51" s="52"/>
      <c r="G51" s="52"/>
      <c r="H51" s="52"/>
      <c r="I51" s="52"/>
      <c r="J51" s="52"/>
      <c r="K51" s="52"/>
    </row>
    <row r="52" spans="1:11" x14ac:dyDescent="0.2">
      <c r="A52" s="52"/>
      <c r="B52" s="52"/>
      <c r="C52" s="52"/>
      <c r="D52" s="52"/>
      <c r="E52" s="52"/>
      <c r="F52" s="52"/>
      <c r="G52" s="52"/>
      <c r="H52" s="52"/>
      <c r="I52" s="52"/>
      <c r="J52" s="52"/>
      <c r="K52" s="52"/>
    </row>
    <row r="53" spans="1:11" x14ac:dyDescent="0.2">
      <c r="A53" s="52"/>
      <c r="B53" s="52"/>
      <c r="C53" s="52"/>
      <c r="D53" s="52"/>
      <c r="E53" s="52"/>
      <c r="F53" s="52"/>
      <c r="G53" s="52"/>
      <c r="H53" s="52"/>
      <c r="I53" s="52"/>
      <c r="J53" s="52"/>
      <c r="K53" s="52"/>
    </row>
    <row r="54" spans="1:11" x14ac:dyDescent="0.2">
      <c r="A54" s="52"/>
      <c r="B54" s="52"/>
      <c r="C54" s="52"/>
      <c r="D54" s="52"/>
      <c r="E54" s="52"/>
      <c r="F54" s="52"/>
      <c r="G54" s="52"/>
      <c r="H54" s="52"/>
      <c r="I54" s="52"/>
      <c r="J54" s="52"/>
      <c r="K54" s="52"/>
    </row>
    <row r="55" spans="1:11" x14ac:dyDescent="0.2">
      <c r="A55" s="52"/>
      <c r="B55" s="52"/>
      <c r="C55" s="52"/>
      <c r="D55" s="52"/>
      <c r="E55" s="52"/>
      <c r="F55" s="52"/>
      <c r="G55" s="52"/>
      <c r="H55" s="52"/>
      <c r="I55" s="52"/>
      <c r="J55" s="52"/>
      <c r="K55" s="52"/>
    </row>
    <row r="56" spans="1:11" x14ac:dyDescent="0.2">
      <c r="A56" s="52"/>
      <c r="B56" s="52"/>
      <c r="C56" s="52"/>
      <c r="D56" s="52"/>
      <c r="E56" s="52"/>
      <c r="F56" s="52"/>
      <c r="G56" s="52"/>
      <c r="H56" s="52"/>
      <c r="I56" s="196"/>
      <c r="J56" s="210" t="s">
        <v>103</v>
      </c>
      <c r="K56" s="52"/>
    </row>
    <row r="57" spans="1:11" x14ac:dyDescent="0.2">
      <c r="A57" s="52"/>
      <c r="B57" s="52"/>
      <c r="C57" s="52"/>
      <c r="D57" s="52"/>
      <c r="E57" s="52"/>
      <c r="F57" s="52"/>
      <c r="G57" s="52"/>
      <c r="H57" s="52"/>
      <c r="I57" s="52"/>
      <c r="J57" s="194"/>
      <c r="K57" s="52"/>
    </row>
    <row r="58" spans="1:11" x14ac:dyDescent="0.2">
      <c r="A58" s="52"/>
      <c r="B58" s="52"/>
      <c r="C58" s="52"/>
      <c r="D58" s="52"/>
      <c r="E58" s="52"/>
      <c r="F58" s="52"/>
      <c r="G58" s="52"/>
      <c r="H58" s="52"/>
      <c r="I58" s="52"/>
      <c r="J58" s="52"/>
      <c r="K58" s="52"/>
    </row>
  </sheetData>
  <sheetProtection algorithmName="SHA-512" hashValue="4GAM1CUuhvOh0zqX7LoQv1NuF4DDVZGPSupVaV9bw4lG19KQUQ4h/r2qii7GhIMySw3vlxc6nA5FoEvYuOuGLA==" saltValue="FAAjlp17C8jy7qlpAJcujw==" spinCount="100000" sheet="1" objects="1" scenarios="1"/>
  <hyperlinks>
    <hyperlink ref="J56" location="'02 Aufbau'!A1" display="Weiter zu 02 Aufbau" xr:uid="{5F22D889-6A22-4004-98B3-450D5C1B663E}"/>
    <hyperlink ref="J1" location="'02 Aufbau'!A1" display="Weiter zu 02 Aufbau" xr:uid="{E1C54845-B7E1-45C4-AD6F-4896B98950AB}"/>
  </hyperlinks>
  <pageMargins left="0.7" right="0.7" top="0.78740157499999996" bottom="0.78740157499999996" header="0.3" footer="0.3"/>
  <pageSetup paperSize="9" scale="8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D449-DA81-4F78-A497-2706D2BBB272}">
  <sheetPr codeName="Tabelle10">
    <tabColor rgb="FF92D050"/>
    <pageSetUpPr fitToPage="1"/>
  </sheetPr>
  <dimension ref="A1:P105"/>
  <sheetViews>
    <sheetView workbookViewId="0">
      <selection activeCell="K31" sqref="K31:K32"/>
    </sheetView>
  </sheetViews>
  <sheetFormatPr baseColWidth="10" defaultColWidth="0" defaultRowHeight="12.75" zeroHeight="1" x14ac:dyDescent="0.2"/>
  <cols>
    <col min="1" max="1" width="2.796875" style="52" customWidth="1"/>
    <col min="2" max="2" width="4.09765625" style="54" customWidth="1"/>
    <col min="3" max="3" width="11.3984375" style="54" customWidth="1"/>
    <col min="4" max="4" width="3.3984375" style="54" customWidth="1"/>
    <col min="5" max="5" width="8.59765625" style="54" customWidth="1"/>
    <col min="6" max="6" width="6.69921875" style="54" customWidth="1"/>
    <col min="7" max="10" width="10.69921875" style="54" customWidth="1"/>
    <col min="11" max="11" width="6.69921875" style="54" customWidth="1"/>
    <col min="12" max="12" width="4.3984375" style="54" customWidth="1"/>
    <col min="13" max="13" width="2.796875" style="52" customWidth="1"/>
    <col min="14" max="14" width="11.3984375" style="53" hidden="1" customWidth="1"/>
    <col min="15" max="16384" width="11.3984375" style="54" hidden="1"/>
  </cols>
  <sheetData>
    <row r="1" spans="2:12" x14ac:dyDescent="0.2">
      <c r="B1" s="52"/>
      <c r="C1" s="52"/>
      <c r="D1" s="52"/>
      <c r="E1" s="52"/>
      <c r="F1" s="52"/>
      <c r="G1" s="52"/>
      <c r="H1" s="468" t="s">
        <v>508</v>
      </c>
      <c r="I1" s="468"/>
      <c r="J1" s="468"/>
      <c r="K1" s="468"/>
      <c r="L1" s="52"/>
    </row>
    <row r="2" spans="2:12" x14ac:dyDescent="0.2">
      <c r="B2" s="52"/>
      <c r="C2" s="52"/>
      <c r="D2" s="52"/>
      <c r="E2" s="52"/>
      <c r="F2" s="52"/>
      <c r="G2" s="52"/>
      <c r="H2" s="52"/>
      <c r="I2" s="52"/>
      <c r="J2" s="52"/>
      <c r="K2" s="52"/>
      <c r="L2" s="52"/>
    </row>
    <row r="3" spans="2:12" x14ac:dyDescent="0.2">
      <c r="B3" s="52"/>
      <c r="C3" s="52"/>
      <c r="D3" s="52"/>
      <c r="E3" s="52"/>
      <c r="F3" s="52"/>
      <c r="G3" s="52"/>
      <c r="H3" s="52"/>
      <c r="I3" s="52"/>
      <c r="J3" s="52"/>
      <c r="K3" s="52"/>
      <c r="L3" s="52"/>
    </row>
    <row r="4" spans="2:12" x14ac:dyDescent="0.2">
      <c r="B4" s="52"/>
      <c r="C4" s="52"/>
      <c r="D4" s="52"/>
      <c r="E4" s="52"/>
      <c r="F4" s="52"/>
      <c r="G4" s="52"/>
      <c r="H4" s="52"/>
      <c r="I4" s="52"/>
      <c r="J4" s="52"/>
      <c r="K4" s="52"/>
      <c r="L4" s="52"/>
    </row>
    <row r="5" spans="2:12" x14ac:dyDescent="0.2">
      <c r="B5" s="52"/>
      <c r="C5" s="52"/>
      <c r="D5" s="52"/>
      <c r="E5" s="52"/>
      <c r="F5" s="52"/>
      <c r="G5" s="52"/>
      <c r="H5" s="52"/>
      <c r="I5" s="52"/>
      <c r="J5" s="52"/>
      <c r="K5" s="52"/>
      <c r="L5" s="52"/>
    </row>
    <row r="6" spans="2:12" x14ac:dyDescent="0.2">
      <c r="B6" s="55"/>
      <c r="C6" s="55"/>
      <c r="D6" s="55"/>
      <c r="E6" s="55"/>
      <c r="F6" s="55"/>
      <c r="G6" s="55"/>
      <c r="H6" s="52"/>
      <c r="I6" s="52"/>
      <c r="J6" s="52"/>
      <c r="K6" s="52"/>
      <c r="L6" s="55"/>
    </row>
    <row r="7" spans="2:12" x14ac:dyDescent="0.2">
      <c r="B7" s="55"/>
      <c r="C7" s="88" t="s">
        <v>155</v>
      </c>
      <c r="D7" s="60"/>
      <c r="E7" s="55"/>
      <c r="F7" s="55"/>
      <c r="G7" s="55"/>
      <c r="H7" s="55"/>
      <c r="I7" s="55"/>
      <c r="J7" s="55"/>
      <c r="K7" s="55"/>
      <c r="L7" s="55"/>
    </row>
    <row r="8" spans="2:12" x14ac:dyDescent="0.2">
      <c r="B8" s="55"/>
      <c r="C8" s="55"/>
      <c r="D8" s="55"/>
      <c r="E8" s="55"/>
      <c r="F8" s="55"/>
      <c r="G8" s="55"/>
      <c r="H8" s="55"/>
      <c r="I8" s="55"/>
      <c r="J8" s="55"/>
      <c r="K8" s="55"/>
      <c r="L8" s="55"/>
    </row>
    <row r="9" spans="2:12" x14ac:dyDescent="0.2">
      <c r="B9" s="55"/>
      <c r="C9" s="292" t="s">
        <v>548</v>
      </c>
      <c r="D9" s="292"/>
      <c r="E9" s="292"/>
      <c r="F9" s="292"/>
      <c r="G9" s="292"/>
      <c r="H9" s="292"/>
      <c r="I9" s="292"/>
      <c r="J9" s="292"/>
      <c r="K9" s="292"/>
      <c r="L9" s="55"/>
    </row>
    <row r="10" spans="2:12" x14ac:dyDescent="0.2">
      <c r="B10" s="55"/>
      <c r="C10" s="292"/>
      <c r="D10" s="292"/>
      <c r="E10" s="292"/>
      <c r="F10" s="292"/>
      <c r="G10" s="292"/>
      <c r="H10" s="292"/>
      <c r="I10" s="292"/>
      <c r="J10" s="292"/>
      <c r="K10" s="292"/>
      <c r="L10" s="55"/>
    </row>
    <row r="11" spans="2:12" x14ac:dyDescent="0.2">
      <c r="B11" s="55"/>
      <c r="C11" s="292"/>
      <c r="D11" s="292"/>
      <c r="E11" s="292"/>
      <c r="F11" s="292"/>
      <c r="G11" s="292"/>
      <c r="H11" s="292"/>
      <c r="I11" s="292"/>
      <c r="J11" s="292"/>
      <c r="K11" s="292"/>
      <c r="L11" s="55"/>
    </row>
    <row r="12" spans="2:12" x14ac:dyDescent="0.2">
      <c r="B12" s="55"/>
      <c r="C12" s="292"/>
      <c r="D12" s="292"/>
      <c r="E12" s="292"/>
      <c r="F12" s="292"/>
      <c r="G12" s="292"/>
      <c r="H12" s="292"/>
      <c r="I12" s="292"/>
      <c r="J12" s="292"/>
      <c r="K12" s="292"/>
      <c r="L12" s="55"/>
    </row>
    <row r="13" spans="2:12" x14ac:dyDescent="0.2">
      <c r="B13" s="55"/>
      <c r="C13" s="292"/>
      <c r="D13" s="292"/>
      <c r="E13" s="292"/>
      <c r="F13" s="292"/>
      <c r="G13" s="292"/>
      <c r="H13" s="292"/>
      <c r="I13" s="292"/>
      <c r="J13" s="292"/>
      <c r="K13" s="292"/>
      <c r="L13" s="55"/>
    </row>
    <row r="14" spans="2:12" x14ac:dyDescent="0.2">
      <c r="B14" s="55"/>
      <c r="C14" s="292"/>
      <c r="D14" s="292"/>
      <c r="E14" s="292"/>
      <c r="F14" s="292"/>
      <c r="G14" s="292"/>
      <c r="H14" s="292"/>
      <c r="I14" s="292"/>
      <c r="J14" s="292"/>
      <c r="K14" s="292"/>
      <c r="L14" s="55"/>
    </row>
    <row r="15" spans="2:12" x14ac:dyDescent="0.2">
      <c r="B15" s="55"/>
      <c r="C15" s="292"/>
      <c r="D15" s="292"/>
      <c r="E15" s="292"/>
      <c r="F15" s="292"/>
      <c r="G15" s="292"/>
      <c r="H15" s="292"/>
      <c r="I15" s="292"/>
      <c r="J15" s="292"/>
      <c r="K15" s="292"/>
      <c r="L15" s="55"/>
    </row>
    <row r="16" spans="2:12" x14ac:dyDescent="0.2">
      <c r="B16" s="55"/>
      <c r="C16" s="292"/>
      <c r="D16" s="292"/>
      <c r="E16" s="292"/>
      <c r="F16" s="292"/>
      <c r="G16" s="292"/>
      <c r="H16" s="292"/>
      <c r="I16" s="292"/>
      <c r="J16" s="292"/>
      <c r="K16" s="292"/>
      <c r="L16" s="55"/>
    </row>
    <row r="17" spans="2:14" x14ac:dyDescent="0.2">
      <c r="B17" s="55"/>
      <c r="C17" s="292"/>
      <c r="D17" s="292"/>
      <c r="E17" s="292"/>
      <c r="F17" s="292"/>
      <c r="G17" s="292"/>
      <c r="H17" s="292"/>
      <c r="I17" s="292"/>
      <c r="J17" s="292"/>
      <c r="K17" s="292"/>
      <c r="L17" s="55"/>
    </row>
    <row r="18" spans="2:14" x14ac:dyDescent="0.2">
      <c r="B18" s="55"/>
      <c r="C18" s="292"/>
      <c r="D18" s="292"/>
      <c r="E18" s="292"/>
      <c r="F18" s="292"/>
      <c r="G18" s="292"/>
      <c r="H18" s="292"/>
      <c r="I18" s="292"/>
      <c r="J18" s="292"/>
      <c r="K18" s="292"/>
      <c r="L18" s="55"/>
    </row>
    <row r="19" spans="2:14" x14ac:dyDescent="0.2">
      <c r="B19" s="55"/>
      <c r="C19" s="292"/>
      <c r="D19" s="292"/>
      <c r="E19" s="292"/>
      <c r="F19" s="292"/>
      <c r="G19" s="292"/>
      <c r="H19" s="292"/>
      <c r="I19" s="292"/>
      <c r="J19" s="292"/>
      <c r="K19" s="292"/>
      <c r="L19" s="55"/>
    </row>
    <row r="20" spans="2:14" x14ac:dyDescent="0.2">
      <c r="B20" s="55"/>
      <c r="C20" s="292"/>
      <c r="D20" s="292"/>
      <c r="E20" s="292"/>
      <c r="F20" s="292"/>
      <c r="G20" s="292"/>
      <c r="H20" s="292"/>
      <c r="I20" s="292"/>
      <c r="J20" s="292"/>
      <c r="K20" s="292"/>
      <c r="L20" s="55"/>
    </row>
    <row r="21" spans="2:14" x14ac:dyDescent="0.2">
      <c r="B21" s="55"/>
      <c r="C21" s="292"/>
      <c r="D21" s="292"/>
      <c r="E21" s="292"/>
      <c r="F21" s="292"/>
      <c r="G21" s="292"/>
      <c r="H21" s="292"/>
      <c r="I21" s="292"/>
      <c r="J21" s="292"/>
      <c r="K21" s="292"/>
      <c r="L21" s="55"/>
    </row>
    <row r="22" spans="2:14" x14ac:dyDescent="0.2">
      <c r="B22" s="55"/>
      <c r="C22" s="292"/>
      <c r="D22" s="292"/>
      <c r="E22" s="292"/>
      <c r="F22" s="292"/>
      <c r="G22" s="292"/>
      <c r="H22" s="292"/>
      <c r="I22" s="292"/>
      <c r="J22" s="292"/>
      <c r="K22" s="292"/>
      <c r="L22" s="55"/>
    </row>
    <row r="23" spans="2:14" x14ac:dyDescent="0.2">
      <c r="B23" s="55"/>
      <c r="C23" s="292"/>
      <c r="D23" s="292"/>
      <c r="E23" s="292"/>
      <c r="F23" s="292"/>
      <c r="G23" s="292"/>
      <c r="H23" s="292"/>
      <c r="I23" s="292"/>
      <c r="J23" s="292"/>
      <c r="K23" s="292"/>
      <c r="L23" s="55"/>
    </row>
    <row r="24" spans="2:14" x14ac:dyDescent="0.2">
      <c r="B24" s="55"/>
      <c r="C24" s="292"/>
      <c r="D24" s="292"/>
      <c r="E24" s="292"/>
      <c r="F24" s="292"/>
      <c r="G24" s="292"/>
      <c r="H24" s="292"/>
      <c r="I24" s="292"/>
      <c r="J24" s="292"/>
      <c r="K24" s="292"/>
      <c r="L24" s="55"/>
    </row>
    <row r="25" spans="2:14" x14ac:dyDescent="0.2">
      <c r="B25" s="55"/>
      <c r="C25" s="292"/>
      <c r="D25" s="292"/>
      <c r="E25" s="292"/>
      <c r="F25" s="292"/>
      <c r="G25" s="292"/>
      <c r="H25" s="292"/>
      <c r="I25" s="292"/>
      <c r="J25" s="292"/>
      <c r="K25" s="292"/>
      <c r="L25" s="55"/>
    </row>
    <row r="26" spans="2:14" x14ac:dyDescent="0.2">
      <c r="B26" s="55"/>
      <c r="C26" s="57"/>
      <c r="D26" s="57"/>
      <c r="E26" s="57"/>
      <c r="F26" s="57"/>
      <c r="G26" s="57"/>
      <c r="H26" s="57"/>
      <c r="I26" s="57"/>
      <c r="J26" s="57"/>
      <c r="K26" s="57"/>
      <c r="L26" s="55"/>
    </row>
    <row r="27" spans="2:14" x14ac:dyDescent="0.2">
      <c r="B27" s="55"/>
      <c r="C27" s="59" t="s">
        <v>1</v>
      </c>
      <c r="D27" s="304" t="s">
        <v>422</v>
      </c>
      <c r="E27" s="304"/>
      <c r="F27" s="304"/>
      <c r="G27" s="304"/>
      <c r="H27" s="304"/>
      <c r="I27" s="304"/>
      <c r="J27" s="304"/>
      <c r="K27" s="304"/>
      <c r="L27" s="55"/>
    </row>
    <row r="28" spans="2:14" x14ac:dyDescent="0.2">
      <c r="B28" s="55"/>
      <c r="C28" s="60"/>
      <c r="D28" s="304"/>
      <c r="E28" s="304"/>
      <c r="F28" s="304"/>
      <c r="G28" s="304"/>
      <c r="H28" s="304"/>
      <c r="I28" s="304"/>
      <c r="J28" s="304"/>
      <c r="K28" s="304"/>
      <c r="L28" s="55"/>
    </row>
    <row r="29" spans="2:14" x14ac:dyDescent="0.2">
      <c r="B29" s="55"/>
      <c r="C29" s="61"/>
      <c r="D29" s="398"/>
      <c r="E29" s="398"/>
      <c r="F29" s="398"/>
      <c r="G29" s="398"/>
      <c r="H29" s="398"/>
      <c r="I29" s="398"/>
      <c r="J29" s="398"/>
      <c r="K29" s="398"/>
      <c r="L29" s="55"/>
    </row>
    <row r="30" spans="2:14" x14ac:dyDescent="0.2">
      <c r="B30" s="55"/>
      <c r="C30" s="321" t="s">
        <v>2</v>
      </c>
      <c r="D30" s="322"/>
      <c r="E30" s="322"/>
      <c r="F30" s="322"/>
      <c r="G30" s="322"/>
      <c r="H30" s="322"/>
      <c r="I30" s="322"/>
      <c r="J30" s="322"/>
      <c r="K30" s="323"/>
      <c r="L30" s="55"/>
    </row>
    <row r="31" spans="2:14" x14ac:dyDescent="0.2">
      <c r="B31" s="55"/>
      <c r="C31" s="416" t="s">
        <v>32</v>
      </c>
      <c r="D31" s="417"/>
      <c r="E31" s="417"/>
      <c r="F31" s="417"/>
      <c r="G31" s="417"/>
      <c r="H31" s="417"/>
      <c r="I31" s="417"/>
      <c r="J31" s="418"/>
      <c r="K31" s="361"/>
      <c r="L31" s="55"/>
      <c r="N31" s="53" t="s">
        <v>4</v>
      </c>
    </row>
    <row r="32" spans="2:14" x14ac:dyDescent="0.2">
      <c r="B32" s="55"/>
      <c r="C32" s="419"/>
      <c r="D32" s="420"/>
      <c r="E32" s="420"/>
      <c r="F32" s="420"/>
      <c r="G32" s="420"/>
      <c r="H32" s="420"/>
      <c r="I32" s="420"/>
      <c r="J32" s="421"/>
      <c r="K32" s="363"/>
      <c r="L32" s="55"/>
    </row>
    <row r="33" spans="2:14" x14ac:dyDescent="0.2">
      <c r="B33" s="55"/>
      <c r="C33" s="416" t="s">
        <v>31</v>
      </c>
      <c r="D33" s="417"/>
      <c r="E33" s="417"/>
      <c r="F33" s="417"/>
      <c r="G33" s="417"/>
      <c r="H33" s="417"/>
      <c r="I33" s="417"/>
      <c r="J33" s="418"/>
      <c r="K33" s="361"/>
      <c r="L33" s="55"/>
      <c r="N33" s="53" t="s">
        <v>5</v>
      </c>
    </row>
    <row r="34" spans="2:14" x14ac:dyDescent="0.2">
      <c r="B34" s="55"/>
      <c r="C34" s="419"/>
      <c r="D34" s="420"/>
      <c r="E34" s="420"/>
      <c r="F34" s="420"/>
      <c r="G34" s="420"/>
      <c r="H34" s="420"/>
      <c r="I34" s="420"/>
      <c r="J34" s="421"/>
      <c r="K34" s="363"/>
      <c r="L34" s="55"/>
    </row>
    <row r="35" spans="2:14" x14ac:dyDescent="0.2">
      <c r="B35" s="55"/>
      <c r="C35" s="317" t="str">
        <f>IF(COUNTIFS(K31:K34,"x")&gt;1,"Bitte setzen Sie nur ein Kreuz.","")</f>
        <v/>
      </c>
      <c r="D35" s="317"/>
      <c r="E35" s="317"/>
      <c r="F35" s="317"/>
      <c r="G35" s="317"/>
      <c r="H35" s="317"/>
      <c r="I35" s="317"/>
      <c r="J35" s="317"/>
      <c r="K35" s="317"/>
      <c r="L35" s="55"/>
      <c r="N35" s="54"/>
    </row>
    <row r="36" spans="2:14" x14ac:dyDescent="0.2">
      <c r="B36" s="55"/>
      <c r="C36" s="317"/>
      <c r="D36" s="317"/>
      <c r="E36" s="317"/>
      <c r="F36" s="317"/>
      <c r="G36" s="317"/>
      <c r="H36" s="317"/>
      <c r="I36" s="317"/>
      <c r="J36" s="317"/>
      <c r="K36" s="317"/>
      <c r="L36" s="55"/>
      <c r="N36" s="54"/>
    </row>
    <row r="37" spans="2:14" x14ac:dyDescent="0.2">
      <c r="B37" s="55"/>
      <c r="C37" s="61"/>
      <c r="D37" s="61"/>
      <c r="E37" s="61"/>
      <c r="F37" s="61"/>
      <c r="G37" s="61"/>
      <c r="H37" s="61"/>
      <c r="I37" s="61"/>
      <c r="J37" s="61"/>
      <c r="K37" s="61"/>
      <c r="L37" s="55"/>
    </row>
    <row r="38" spans="2:14" x14ac:dyDescent="0.2">
      <c r="B38" s="55"/>
      <c r="C38" s="62" t="s">
        <v>104</v>
      </c>
      <c r="D38" s="61"/>
      <c r="E38" s="61"/>
      <c r="F38" s="61"/>
      <c r="G38" s="61"/>
      <c r="H38" s="61"/>
      <c r="I38" s="61"/>
      <c r="J38" s="61"/>
      <c r="K38" s="61"/>
      <c r="L38" s="55"/>
    </row>
    <row r="39" spans="2:14" x14ac:dyDescent="0.2">
      <c r="B39" s="55"/>
      <c r="C39" s="327"/>
      <c r="D39" s="328"/>
      <c r="E39" s="328"/>
      <c r="F39" s="328"/>
      <c r="G39" s="328"/>
      <c r="H39" s="328"/>
      <c r="I39" s="328"/>
      <c r="J39" s="328"/>
      <c r="K39" s="329"/>
      <c r="L39" s="55"/>
    </row>
    <row r="40" spans="2:14" x14ac:dyDescent="0.2">
      <c r="B40" s="55"/>
      <c r="C40" s="330"/>
      <c r="D40" s="331"/>
      <c r="E40" s="331"/>
      <c r="F40" s="331"/>
      <c r="G40" s="331"/>
      <c r="H40" s="331"/>
      <c r="I40" s="331"/>
      <c r="J40" s="331"/>
      <c r="K40" s="332"/>
      <c r="L40" s="55"/>
    </row>
    <row r="41" spans="2:14" x14ac:dyDescent="0.2">
      <c r="B41" s="55"/>
      <c r="C41" s="330"/>
      <c r="D41" s="331"/>
      <c r="E41" s="331"/>
      <c r="F41" s="331"/>
      <c r="G41" s="331"/>
      <c r="H41" s="331"/>
      <c r="I41" s="331"/>
      <c r="J41" s="331"/>
      <c r="K41" s="332"/>
      <c r="L41" s="55"/>
    </row>
    <row r="42" spans="2:14" x14ac:dyDescent="0.2">
      <c r="B42" s="55"/>
      <c r="C42" s="330"/>
      <c r="D42" s="331"/>
      <c r="E42" s="331"/>
      <c r="F42" s="331"/>
      <c r="G42" s="331"/>
      <c r="H42" s="331"/>
      <c r="I42" s="331"/>
      <c r="J42" s="331"/>
      <c r="K42" s="332"/>
      <c r="L42" s="55"/>
    </row>
    <row r="43" spans="2:14" x14ac:dyDescent="0.2">
      <c r="B43" s="55"/>
      <c r="C43" s="330"/>
      <c r="D43" s="331"/>
      <c r="E43" s="331"/>
      <c r="F43" s="331"/>
      <c r="G43" s="331"/>
      <c r="H43" s="331"/>
      <c r="I43" s="331"/>
      <c r="J43" s="331"/>
      <c r="K43" s="332"/>
      <c r="L43" s="55"/>
    </row>
    <row r="44" spans="2:14" x14ac:dyDescent="0.2">
      <c r="B44" s="55"/>
      <c r="C44" s="333"/>
      <c r="D44" s="334"/>
      <c r="E44" s="334"/>
      <c r="F44" s="334"/>
      <c r="G44" s="334"/>
      <c r="H44" s="334"/>
      <c r="I44" s="334"/>
      <c r="J44" s="334"/>
      <c r="K44" s="335"/>
      <c r="L44" s="55"/>
    </row>
    <row r="45" spans="2:14" x14ac:dyDescent="0.2">
      <c r="B45" s="55"/>
      <c r="C45" s="384" t="str">
        <f>IF($K$33="x","Die Prüfung für das Handlungsfeld Bewusstseinsbildung ist beendet. Fahren Sie in diesem Falle bitte mit dem folgenden Tabellenblatt „05 Gesamteinordnung &amp; Ergebnisse“ fort.","")</f>
        <v/>
      </c>
      <c r="D45" s="384"/>
      <c r="E45" s="384"/>
      <c r="F45" s="384"/>
      <c r="G45" s="384"/>
      <c r="H45" s="384"/>
      <c r="I45" s="384"/>
      <c r="J45" s="384"/>
      <c r="K45" s="384"/>
      <c r="L45" s="55"/>
    </row>
    <row r="46" spans="2:14" x14ac:dyDescent="0.2">
      <c r="B46" s="55"/>
      <c r="C46" s="384"/>
      <c r="D46" s="384"/>
      <c r="E46" s="384"/>
      <c r="F46" s="384"/>
      <c r="G46" s="384"/>
      <c r="H46" s="384"/>
      <c r="I46" s="384"/>
      <c r="J46" s="384"/>
      <c r="K46" s="384"/>
      <c r="L46" s="55"/>
    </row>
    <row r="47" spans="2:14" x14ac:dyDescent="0.2">
      <c r="B47" s="55"/>
      <c r="C47" s="384"/>
      <c r="D47" s="384"/>
      <c r="E47" s="384"/>
      <c r="F47" s="384"/>
      <c r="G47" s="384"/>
      <c r="H47" s="384"/>
      <c r="I47" s="384"/>
      <c r="J47" s="384"/>
      <c r="K47" s="384"/>
      <c r="L47" s="55"/>
    </row>
    <row r="48" spans="2:14" x14ac:dyDescent="0.2">
      <c r="B48" s="55"/>
      <c r="C48" s="63" t="s">
        <v>7</v>
      </c>
      <c r="D48" s="304" t="s">
        <v>331</v>
      </c>
      <c r="E48" s="304"/>
      <c r="F48" s="304"/>
      <c r="G48" s="304"/>
      <c r="H48" s="304"/>
      <c r="I48" s="304"/>
      <c r="J48" s="304"/>
      <c r="K48" s="304"/>
      <c r="L48" s="55"/>
    </row>
    <row r="49" spans="2:16" x14ac:dyDescent="0.2">
      <c r="B49" s="55"/>
      <c r="C49" s="64"/>
      <c r="D49" s="304"/>
      <c r="E49" s="304"/>
      <c r="F49" s="304"/>
      <c r="G49" s="304"/>
      <c r="H49" s="304"/>
      <c r="I49" s="304"/>
      <c r="J49" s="304"/>
      <c r="K49" s="304"/>
      <c r="L49" s="55"/>
    </row>
    <row r="50" spans="2:16" x14ac:dyDescent="0.2">
      <c r="B50" s="55"/>
      <c r="C50" s="84"/>
      <c r="D50" s="398"/>
      <c r="E50" s="398"/>
      <c r="F50" s="398"/>
      <c r="G50" s="398"/>
      <c r="H50" s="398"/>
      <c r="I50" s="398"/>
      <c r="J50" s="398"/>
      <c r="K50" s="398"/>
      <c r="L50" s="55"/>
    </row>
    <row r="51" spans="2:16" x14ac:dyDescent="0.2">
      <c r="B51" s="55"/>
      <c r="C51" s="321" t="s">
        <v>2</v>
      </c>
      <c r="D51" s="322"/>
      <c r="E51" s="322"/>
      <c r="F51" s="322"/>
      <c r="G51" s="322"/>
      <c r="H51" s="322"/>
      <c r="I51" s="322"/>
      <c r="J51" s="322"/>
      <c r="K51" s="323"/>
      <c r="L51" s="55"/>
    </row>
    <row r="52" spans="2:16" x14ac:dyDescent="0.2">
      <c r="B52" s="55"/>
      <c r="C52" s="416" t="s">
        <v>174</v>
      </c>
      <c r="D52" s="417"/>
      <c r="E52" s="417"/>
      <c r="F52" s="417"/>
      <c r="G52" s="417"/>
      <c r="H52" s="417"/>
      <c r="I52" s="417"/>
      <c r="J52" s="418"/>
      <c r="K52" s="361"/>
      <c r="L52" s="55"/>
      <c r="N52" s="53" t="s">
        <v>40</v>
      </c>
      <c r="P52" s="54" t="s">
        <v>35</v>
      </c>
    </row>
    <row r="53" spans="2:16" x14ac:dyDescent="0.2">
      <c r="B53" s="55"/>
      <c r="C53" s="419"/>
      <c r="D53" s="420"/>
      <c r="E53" s="420"/>
      <c r="F53" s="420"/>
      <c r="G53" s="420"/>
      <c r="H53" s="420"/>
      <c r="I53" s="420"/>
      <c r="J53" s="421"/>
      <c r="K53" s="363"/>
      <c r="L53" s="55"/>
    </row>
    <row r="54" spans="2:16" x14ac:dyDescent="0.2">
      <c r="B54" s="55"/>
      <c r="C54" s="416" t="s">
        <v>175</v>
      </c>
      <c r="D54" s="417"/>
      <c r="E54" s="417"/>
      <c r="F54" s="417"/>
      <c r="G54" s="417"/>
      <c r="H54" s="417"/>
      <c r="I54" s="417"/>
      <c r="J54" s="418"/>
      <c r="K54" s="361"/>
      <c r="L54" s="55"/>
      <c r="N54" s="53" t="s">
        <v>41</v>
      </c>
      <c r="P54" s="54" t="s">
        <v>36</v>
      </c>
    </row>
    <row r="55" spans="2:16" x14ac:dyDescent="0.2">
      <c r="B55" s="55"/>
      <c r="C55" s="419"/>
      <c r="D55" s="420"/>
      <c r="E55" s="420"/>
      <c r="F55" s="420"/>
      <c r="G55" s="420"/>
      <c r="H55" s="420"/>
      <c r="I55" s="420"/>
      <c r="J55" s="421"/>
      <c r="K55" s="363"/>
      <c r="L55" s="55"/>
    </row>
    <row r="56" spans="2:16" x14ac:dyDescent="0.2">
      <c r="B56" s="55"/>
      <c r="C56" s="416" t="s">
        <v>176</v>
      </c>
      <c r="D56" s="417"/>
      <c r="E56" s="417"/>
      <c r="F56" s="417"/>
      <c r="G56" s="417"/>
      <c r="H56" s="417"/>
      <c r="I56" s="417"/>
      <c r="J56" s="418"/>
      <c r="K56" s="361"/>
      <c r="L56" s="55"/>
      <c r="N56" s="53" t="s">
        <v>42</v>
      </c>
      <c r="P56" s="54" t="s">
        <v>37</v>
      </c>
    </row>
    <row r="57" spans="2:16" x14ac:dyDescent="0.2">
      <c r="B57" s="55"/>
      <c r="C57" s="419"/>
      <c r="D57" s="420"/>
      <c r="E57" s="420"/>
      <c r="F57" s="420"/>
      <c r="G57" s="420"/>
      <c r="H57" s="420"/>
      <c r="I57" s="420"/>
      <c r="J57" s="421"/>
      <c r="K57" s="363"/>
      <c r="L57" s="55"/>
    </row>
    <row r="58" spans="2:16" x14ac:dyDescent="0.2">
      <c r="B58" s="55"/>
      <c r="C58" s="160"/>
      <c r="D58" s="160"/>
      <c r="E58" s="160"/>
      <c r="F58" s="160"/>
      <c r="G58" s="160"/>
      <c r="H58" s="160"/>
      <c r="I58" s="160"/>
      <c r="J58" s="160"/>
      <c r="K58" s="160"/>
      <c r="L58" s="55"/>
    </row>
    <row r="59" spans="2:16" x14ac:dyDescent="0.2">
      <c r="B59" s="55"/>
      <c r="C59" s="62" t="s">
        <v>104</v>
      </c>
      <c r="D59" s="61"/>
      <c r="E59" s="61"/>
      <c r="F59" s="61"/>
      <c r="G59" s="61"/>
      <c r="H59" s="61"/>
      <c r="I59" s="61"/>
      <c r="J59" s="61"/>
      <c r="K59" s="61"/>
      <c r="L59" s="55"/>
    </row>
    <row r="60" spans="2:16" x14ac:dyDescent="0.2">
      <c r="B60" s="55"/>
      <c r="C60" s="327"/>
      <c r="D60" s="328"/>
      <c r="E60" s="328"/>
      <c r="F60" s="328"/>
      <c r="G60" s="328"/>
      <c r="H60" s="328"/>
      <c r="I60" s="328"/>
      <c r="J60" s="328"/>
      <c r="K60" s="329"/>
      <c r="L60" s="55"/>
    </row>
    <row r="61" spans="2:16" x14ac:dyDescent="0.2">
      <c r="B61" s="55"/>
      <c r="C61" s="330"/>
      <c r="D61" s="331"/>
      <c r="E61" s="331"/>
      <c r="F61" s="331"/>
      <c r="G61" s="331"/>
      <c r="H61" s="331"/>
      <c r="I61" s="331"/>
      <c r="J61" s="331"/>
      <c r="K61" s="332"/>
      <c r="L61" s="55"/>
    </row>
    <row r="62" spans="2:16" x14ac:dyDescent="0.2">
      <c r="B62" s="55"/>
      <c r="C62" s="330"/>
      <c r="D62" s="331"/>
      <c r="E62" s="331"/>
      <c r="F62" s="331"/>
      <c r="G62" s="331"/>
      <c r="H62" s="331"/>
      <c r="I62" s="331"/>
      <c r="J62" s="331"/>
      <c r="K62" s="332"/>
      <c r="L62" s="55"/>
    </row>
    <row r="63" spans="2:16" x14ac:dyDescent="0.2">
      <c r="B63" s="55"/>
      <c r="C63" s="330"/>
      <c r="D63" s="331"/>
      <c r="E63" s="331"/>
      <c r="F63" s="331"/>
      <c r="G63" s="331"/>
      <c r="H63" s="331"/>
      <c r="I63" s="331"/>
      <c r="J63" s="331"/>
      <c r="K63" s="332"/>
      <c r="L63" s="55"/>
    </row>
    <row r="64" spans="2:16" x14ac:dyDescent="0.2">
      <c r="B64" s="55"/>
      <c r="C64" s="330"/>
      <c r="D64" s="331"/>
      <c r="E64" s="331"/>
      <c r="F64" s="331"/>
      <c r="G64" s="331"/>
      <c r="H64" s="331"/>
      <c r="I64" s="331"/>
      <c r="J64" s="331"/>
      <c r="K64" s="332"/>
      <c r="L64" s="55"/>
    </row>
    <row r="65" spans="2:14" x14ac:dyDescent="0.2">
      <c r="B65" s="55"/>
      <c r="C65" s="333"/>
      <c r="D65" s="334"/>
      <c r="E65" s="334"/>
      <c r="F65" s="334"/>
      <c r="G65" s="334"/>
      <c r="H65" s="334"/>
      <c r="I65" s="334"/>
      <c r="J65" s="334"/>
      <c r="K65" s="335"/>
      <c r="L65" s="55"/>
    </row>
    <row r="66" spans="2:14" x14ac:dyDescent="0.2">
      <c r="B66" s="55"/>
      <c r="C66" s="160"/>
      <c r="D66" s="160"/>
      <c r="E66" s="160"/>
      <c r="F66" s="160"/>
      <c r="G66" s="160"/>
      <c r="H66" s="160"/>
      <c r="I66" s="160"/>
      <c r="J66" s="160"/>
      <c r="K66" s="160"/>
      <c r="L66" s="55"/>
    </row>
    <row r="67" spans="2:14" x14ac:dyDescent="0.2">
      <c r="B67" s="55"/>
      <c r="C67" s="61"/>
      <c r="D67" s="61"/>
      <c r="E67" s="61"/>
      <c r="F67" s="61"/>
      <c r="G67" s="61"/>
      <c r="H67" s="61"/>
      <c r="I67" s="61"/>
      <c r="J67" s="61"/>
      <c r="K67" s="61"/>
      <c r="L67" s="55"/>
    </row>
    <row r="68" spans="2:14" x14ac:dyDescent="0.2">
      <c r="B68" s="55"/>
      <c r="C68" s="63" t="s">
        <v>12</v>
      </c>
      <c r="D68" s="304" t="s">
        <v>38</v>
      </c>
      <c r="E68" s="304"/>
      <c r="F68" s="304"/>
      <c r="G68" s="304"/>
      <c r="H68" s="304"/>
      <c r="I68" s="304"/>
      <c r="J68" s="304"/>
      <c r="K68" s="304"/>
      <c r="L68" s="55"/>
    </row>
    <row r="69" spans="2:14" x14ac:dyDescent="0.2">
      <c r="B69" s="55"/>
      <c r="C69" s="64"/>
      <c r="D69" s="304"/>
      <c r="E69" s="304"/>
      <c r="F69" s="304"/>
      <c r="G69" s="304"/>
      <c r="H69" s="304"/>
      <c r="I69" s="304"/>
      <c r="J69" s="304"/>
      <c r="K69" s="304"/>
      <c r="L69" s="55"/>
    </row>
    <row r="70" spans="2:14" x14ac:dyDescent="0.2">
      <c r="B70" s="55"/>
      <c r="C70" s="84"/>
      <c r="D70" s="398"/>
      <c r="E70" s="398"/>
      <c r="F70" s="398"/>
      <c r="G70" s="398"/>
      <c r="H70" s="398"/>
      <c r="I70" s="398"/>
      <c r="J70" s="398"/>
      <c r="K70" s="398"/>
      <c r="L70" s="55"/>
    </row>
    <row r="71" spans="2:14" x14ac:dyDescent="0.2">
      <c r="B71" s="55"/>
      <c r="C71" s="321" t="s">
        <v>2</v>
      </c>
      <c r="D71" s="322"/>
      <c r="E71" s="322"/>
      <c r="F71" s="321" t="s">
        <v>8</v>
      </c>
      <c r="G71" s="322"/>
      <c r="H71" s="322"/>
      <c r="I71" s="322"/>
      <c r="J71" s="322"/>
      <c r="K71" s="323"/>
      <c r="L71" s="55"/>
    </row>
    <row r="72" spans="2:14" x14ac:dyDescent="0.2">
      <c r="B72" s="55"/>
      <c r="C72" s="416" t="s">
        <v>16</v>
      </c>
      <c r="D72" s="417"/>
      <c r="E72" s="418"/>
      <c r="F72" s="348" t="s">
        <v>332</v>
      </c>
      <c r="G72" s="371"/>
      <c r="H72" s="371"/>
      <c r="I72" s="371"/>
      <c r="J72" s="349"/>
      <c r="K72" s="358"/>
      <c r="L72" s="55"/>
      <c r="N72" s="53" t="s">
        <v>142</v>
      </c>
    </row>
    <row r="73" spans="2:14" x14ac:dyDescent="0.2">
      <c r="B73" s="55"/>
      <c r="C73" s="469"/>
      <c r="D73" s="470"/>
      <c r="E73" s="471"/>
      <c r="F73" s="350"/>
      <c r="G73" s="372"/>
      <c r="H73" s="372"/>
      <c r="I73" s="372"/>
      <c r="J73" s="351"/>
      <c r="K73" s="359"/>
      <c r="L73" s="55"/>
    </row>
    <row r="74" spans="2:14" x14ac:dyDescent="0.2">
      <c r="B74" s="55"/>
      <c r="C74" s="469"/>
      <c r="D74" s="470"/>
      <c r="E74" s="471"/>
      <c r="F74" s="350"/>
      <c r="G74" s="372"/>
      <c r="H74" s="372"/>
      <c r="I74" s="372"/>
      <c r="J74" s="351"/>
      <c r="K74" s="359"/>
      <c r="L74" s="55"/>
    </row>
    <row r="75" spans="2:14" x14ac:dyDescent="0.2">
      <c r="B75" s="55"/>
      <c r="C75" s="469"/>
      <c r="D75" s="470"/>
      <c r="E75" s="471"/>
      <c r="F75" s="350"/>
      <c r="G75" s="372"/>
      <c r="H75" s="372"/>
      <c r="I75" s="372"/>
      <c r="J75" s="351"/>
      <c r="K75" s="359"/>
      <c r="L75" s="55"/>
    </row>
    <row r="76" spans="2:14" x14ac:dyDescent="0.2">
      <c r="B76" s="55"/>
      <c r="C76" s="469"/>
      <c r="D76" s="470"/>
      <c r="E76" s="471"/>
      <c r="F76" s="350"/>
      <c r="G76" s="372"/>
      <c r="H76" s="372"/>
      <c r="I76" s="372"/>
      <c r="J76" s="351"/>
      <c r="K76" s="359"/>
      <c r="L76" s="55"/>
    </row>
    <row r="77" spans="2:14" x14ac:dyDescent="0.2">
      <c r="B77" s="55"/>
      <c r="C77" s="419"/>
      <c r="D77" s="420"/>
      <c r="E77" s="421"/>
      <c r="F77" s="352"/>
      <c r="G77" s="373"/>
      <c r="H77" s="373"/>
      <c r="I77" s="373"/>
      <c r="J77" s="353"/>
      <c r="K77" s="360"/>
      <c r="L77" s="55"/>
    </row>
    <row r="78" spans="2:14" x14ac:dyDescent="0.2">
      <c r="B78" s="55"/>
      <c r="C78" s="416" t="s">
        <v>190</v>
      </c>
      <c r="D78" s="417"/>
      <c r="E78" s="418"/>
      <c r="F78" s="472" t="s">
        <v>333</v>
      </c>
      <c r="G78" s="472"/>
      <c r="H78" s="472"/>
      <c r="I78" s="472"/>
      <c r="J78" s="472"/>
      <c r="K78" s="358"/>
      <c r="L78" s="55"/>
      <c r="N78" s="53" t="s">
        <v>191</v>
      </c>
    </row>
    <row r="79" spans="2:14" x14ac:dyDescent="0.2">
      <c r="B79" s="55"/>
      <c r="C79" s="469"/>
      <c r="D79" s="470"/>
      <c r="E79" s="471"/>
      <c r="F79" s="472"/>
      <c r="G79" s="472"/>
      <c r="H79" s="472"/>
      <c r="I79" s="472"/>
      <c r="J79" s="472"/>
      <c r="K79" s="359"/>
      <c r="L79" s="55"/>
    </row>
    <row r="80" spans="2:14" x14ac:dyDescent="0.2">
      <c r="B80" s="55"/>
      <c r="C80" s="469"/>
      <c r="D80" s="470"/>
      <c r="E80" s="471"/>
      <c r="F80" s="472"/>
      <c r="G80" s="472"/>
      <c r="H80" s="472"/>
      <c r="I80" s="472"/>
      <c r="J80" s="472"/>
      <c r="K80" s="359"/>
      <c r="L80" s="55"/>
    </row>
    <row r="81" spans="2:14" x14ac:dyDescent="0.2">
      <c r="B81" s="55"/>
      <c r="C81" s="419"/>
      <c r="D81" s="420"/>
      <c r="E81" s="421"/>
      <c r="F81" s="472"/>
      <c r="G81" s="472"/>
      <c r="H81" s="472"/>
      <c r="I81" s="472"/>
      <c r="J81" s="472"/>
      <c r="K81" s="360"/>
      <c r="L81" s="55"/>
    </row>
    <row r="82" spans="2:14" x14ac:dyDescent="0.2">
      <c r="B82" s="55"/>
      <c r="C82" s="317" t="str">
        <f>IF(COUNTIFS(K72:K81,"x")&gt;1,"Bitte setzen Sie nur ein Kreuz.","")</f>
        <v/>
      </c>
      <c r="D82" s="317"/>
      <c r="E82" s="317"/>
      <c r="F82" s="317"/>
      <c r="G82" s="317"/>
      <c r="H82" s="317"/>
      <c r="I82" s="317"/>
      <c r="J82" s="317"/>
      <c r="K82" s="317"/>
      <c r="L82" s="55"/>
      <c r="N82" s="54"/>
    </row>
    <row r="83" spans="2:14" x14ac:dyDescent="0.2">
      <c r="B83" s="55"/>
      <c r="C83" s="317"/>
      <c r="D83" s="317"/>
      <c r="E83" s="317"/>
      <c r="F83" s="317"/>
      <c r="G83" s="317"/>
      <c r="H83" s="317"/>
      <c r="I83" s="317"/>
      <c r="J83" s="317"/>
      <c r="K83" s="317"/>
      <c r="L83" s="55"/>
      <c r="N83" s="54"/>
    </row>
    <row r="84" spans="2:14" x14ac:dyDescent="0.2">
      <c r="B84" s="55"/>
      <c r="C84" s="62" t="s">
        <v>104</v>
      </c>
      <c r="D84" s="61"/>
      <c r="E84" s="61"/>
      <c r="F84" s="61"/>
      <c r="G84" s="61"/>
      <c r="H84" s="61"/>
      <c r="I84" s="61"/>
      <c r="J84" s="61"/>
      <c r="K84" s="61"/>
      <c r="L84" s="55"/>
      <c r="N84" s="54"/>
    </row>
    <row r="85" spans="2:14" x14ac:dyDescent="0.2">
      <c r="B85" s="55"/>
      <c r="C85" s="327"/>
      <c r="D85" s="328"/>
      <c r="E85" s="328"/>
      <c r="F85" s="328"/>
      <c r="G85" s="328"/>
      <c r="H85" s="328"/>
      <c r="I85" s="328"/>
      <c r="J85" s="328"/>
      <c r="K85" s="329"/>
      <c r="L85" s="55"/>
      <c r="N85" s="54"/>
    </row>
    <row r="86" spans="2:14" x14ac:dyDescent="0.2">
      <c r="B86" s="55"/>
      <c r="C86" s="330"/>
      <c r="D86" s="331"/>
      <c r="E86" s="331"/>
      <c r="F86" s="331"/>
      <c r="G86" s="331"/>
      <c r="H86" s="331"/>
      <c r="I86" s="331"/>
      <c r="J86" s="331"/>
      <c r="K86" s="332"/>
      <c r="L86" s="55"/>
      <c r="N86" s="54"/>
    </row>
    <row r="87" spans="2:14" x14ac:dyDescent="0.2">
      <c r="B87" s="55"/>
      <c r="C87" s="330"/>
      <c r="D87" s="331"/>
      <c r="E87" s="331"/>
      <c r="F87" s="331"/>
      <c r="G87" s="331"/>
      <c r="H87" s="331"/>
      <c r="I87" s="331"/>
      <c r="J87" s="331"/>
      <c r="K87" s="332"/>
      <c r="L87" s="55"/>
      <c r="N87" s="54"/>
    </row>
    <row r="88" spans="2:14" x14ac:dyDescent="0.2">
      <c r="B88" s="55"/>
      <c r="C88" s="330"/>
      <c r="D88" s="331"/>
      <c r="E88" s="331"/>
      <c r="F88" s="331"/>
      <c r="G88" s="331"/>
      <c r="H88" s="331"/>
      <c r="I88" s="331"/>
      <c r="J88" s="331"/>
      <c r="K88" s="332"/>
      <c r="L88" s="55"/>
      <c r="N88" s="54"/>
    </row>
    <row r="89" spans="2:14" x14ac:dyDescent="0.2">
      <c r="B89" s="55"/>
      <c r="C89" s="330"/>
      <c r="D89" s="331"/>
      <c r="E89" s="331"/>
      <c r="F89" s="331"/>
      <c r="G89" s="331"/>
      <c r="H89" s="331"/>
      <c r="I89" s="331"/>
      <c r="J89" s="331"/>
      <c r="K89" s="332"/>
      <c r="L89" s="55"/>
      <c r="N89" s="54"/>
    </row>
    <row r="90" spans="2:14" x14ac:dyDescent="0.2">
      <c r="B90" s="55"/>
      <c r="C90" s="333"/>
      <c r="D90" s="334"/>
      <c r="E90" s="334"/>
      <c r="F90" s="334"/>
      <c r="G90" s="334"/>
      <c r="H90" s="334"/>
      <c r="I90" s="334"/>
      <c r="J90" s="334"/>
      <c r="K90" s="335"/>
      <c r="L90" s="55"/>
      <c r="N90" s="54"/>
    </row>
    <row r="91" spans="2:14" x14ac:dyDescent="0.2">
      <c r="B91" s="55"/>
      <c r="C91" s="55"/>
      <c r="D91" s="55"/>
      <c r="E91" s="55"/>
      <c r="F91" s="55"/>
      <c r="G91" s="55"/>
      <c r="H91" s="55"/>
      <c r="I91" s="55"/>
      <c r="J91" s="55"/>
      <c r="K91" s="55"/>
      <c r="L91" s="55"/>
    </row>
    <row r="92" spans="2:14" x14ac:dyDescent="0.2">
      <c r="B92" s="55"/>
      <c r="C92" s="467" t="s">
        <v>509</v>
      </c>
      <c r="D92" s="467"/>
      <c r="E92" s="467"/>
      <c r="F92" s="467"/>
      <c r="G92" s="467"/>
      <c r="H92" s="467"/>
      <c r="I92" s="467"/>
      <c r="J92" s="467"/>
      <c r="K92" s="467"/>
      <c r="L92" s="55"/>
    </row>
    <row r="93" spans="2:14" x14ac:dyDescent="0.2">
      <c r="B93" s="55"/>
      <c r="C93" s="197"/>
      <c r="D93" s="197"/>
      <c r="E93" s="197"/>
      <c r="F93" s="197"/>
      <c r="G93" s="197"/>
      <c r="H93" s="197"/>
      <c r="I93" s="197"/>
      <c r="J93" s="197"/>
      <c r="K93" s="197"/>
      <c r="L93" s="55"/>
    </row>
    <row r="94" spans="2:14" x14ac:dyDescent="0.2">
      <c r="B94" s="55"/>
      <c r="C94" s="158"/>
      <c r="D94" s="55"/>
      <c r="E94" s="150"/>
      <c r="F94" s="55"/>
      <c r="G94" s="55"/>
      <c r="H94" s="55"/>
      <c r="I94" s="55"/>
      <c r="J94" s="55"/>
      <c r="K94" s="55"/>
      <c r="L94" s="55"/>
    </row>
    <row r="95" spans="2:14" x14ac:dyDescent="0.2">
      <c r="B95" s="55"/>
      <c r="C95" s="158"/>
      <c r="D95" s="55"/>
      <c r="E95" s="150"/>
      <c r="F95" s="55"/>
      <c r="G95" s="55"/>
      <c r="H95" s="468" t="s">
        <v>508</v>
      </c>
      <c r="I95" s="468"/>
      <c r="J95" s="468"/>
      <c r="K95" s="468"/>
      <c r="L95" s="55"/>
    </row>
    <row r="96" spans="2:14" x14ac:dyDescent="0.2">
      <c r="B96" s="55"/>
      <c r="C96" s="55"/>
      <c r="D96" s="55"/>
      <c r="E96" s="55"/>
      <c r="F96" s="55"/>
      <c r="G96" s="55"/>
      <c r="H96" s="55"/>
      <c r="I96" s="55"/>
      <c r="J96" s="55"/>
      <c r="K96" s="55"/>
      <c r="L96" s="55"/>
    </row>
    <row r="97" spans="2:12" hidden="1" x14ac:dyDescent="0.2">
      <c r="B97" s="52"/>
      <c r="C97" s="52"/>
      <c r="D97" s="52"/>
      <c r="E97" s="52"/>
      <c r="F97" s="52"/>
      <c r="G97" s="52"/>
      <c r="H97" s="52"/>
      <c r="I97" s="52"/>
      <c r="J97" s="52"/>
      <c r="K97" s="52"/>
      <c r="L97" s="52"/>
    </row>
    <row r="98" spans="2:12" hidden="1" x14ac:dyDescent="0.2">
      <c r="B98" s="52"/>
      <c r="C98" s="52"/>
      <c r="D98" s="52"/>
      <c r="E98" s="52"/>
      <c r="F98" s="52"/>
      <c r="G98" s="52"/>
      <c r="H98" s="52"/>
      <c r="I98" s="52"/>
      <c r="J98" s="52"/>
      <c r="K98" s="52"/>
      <c r="L98" s="52"/>
    </row>
    <row r="99" spans="2:12" hidden="1" x14ac:dyDescent="0.2">
      <c r="B99" s="52"/>
      <c r="C99" s="52"/>
      <c r="D99" s="52"/>
      <c r="E99" s="52"/>
      <c r="F99" s="52"/>
      <c r="G99" s="52"/>
      <c r="H99" s="52"/>
      <c r="I99" s="52"/>
      <c r="J99" s="52"/>
      <c r="K99" s="52"/>
      <c r="L99" s="52"/>
    </row>
    <row r="100" spans="2:12" hidden="1" x14ac:dyDescent="0.2">
      <c r="B100" s="52"/>
      <c r="C100" s="52"/>
      <c r="D100" s="52"/>
      <c r="E100" s="52"/>
      <c r="F100" s="52"/>
      <c r="G100" s="52"/>
      <c r="H100" s="52"/>
      <c r="I100" s="52"/>
      <c r="J100" s="52"/>
      <c r="K100" s="52"/>
      <c r="L100" s="52"/>
    </row>
    <row r="101" spans="2:12" hidden="1" x14ac:dyDescent="0.2">
      <c r="B101" s="52"/>
      <c r="C101" s="52"/>
      <c r="D101" s="52"/>
      <c r="E101" s="52"/>
      <c r="F101" s="52"/>
      <c r="G101" s="52"/>
      <c r="H101" s="52"/>
      <c r="I101" s="52"/>
      <c r="J101" s="52"/>
      <c r="K101" s="52"/>
      <c r="L101" s="52"/>
    </row>
    <row r="102" spans="2:12" hidden="1" x14ac:dyDescent="0.2">
      <c r="B102" s="52"/>
      <c r="C102" s="52"/>
      <c r="D102" s="52"/>
      <c r="E102" s="52"/>
      <c r="F102" s="52"/>
      <c r="G102" s="52"/>
      <c r="H102" s="52"/>
      <c r="I102" s="52"/>
      <c r="J102" s="52"/>
      <c r="K102" s="52"/>
      <c r="L102" s="52"/>
    </row>
    <row r="103" spans="2:12" hidden="1" x14ac:dyDescent="0.2">
      <c r="B103" s="52"/>
      <c r="C103" s="52"/>
      <c r="D103" s="52"/>
      <c r="E103" s="52"/>
      <c r="F103" s="52"/>
      <c r="G103" s="52"/>
      <c r="H103" s="52"/>
      <c r="I103" s="52"/>
      <c r="J103" s="52"/>
      <c r="K103" s="52"/>
      <c r="L103" s="52"/>
    </row>
    <row r="104" spans="2:12" hidden="1" x14ac:dyDescent="0.2">
      <c r="B104" s="52"/>
      <c r="C104" s="52"/>
      <c r="D104" s="52"/>
      <c r="E104" s="52"/>
      <c r="F104" s="52"/>
      <c r="G104" s="52"/>
      <c r="H104" s="52"/>
      <c r="I104" s="52"/>
      <c r="J104" s="52"/>
      <c r="K104" s="52"/>
      <c r="L104" s="52"/>
    </row>
    <row r="105" spans="2:12" hidden="1" x14ac:dyDescent="0.2">
      <c r="B105" s="52"/>
      <c r="C105" s="52"/>
      <c r="D105" s="52"/>
      <c r="E105" s="52"/>
      <c r="F105" s="52"/>
      <c r="G105" s="52"/>
      <c r="H105" s="52"/>
      <c r="I105" s="52"/>
      <c r="J105" s="52"/>
      <c r="K105" s="52"/>
      <c r="L105" s="52"/>
    </row>
  </sheetData>
  <sheetProtection algorithmName="SHA-512" hashValue="M3ge6WvJCBdowJwcs2ZduA3zWkat9XC9h/+YSG+olJWQfNfu1noei3TChTfD+ApyrHlG20NK0+vyF0UDsbvvfQ==" saltValue="NSh2jwGdBq+ROtvxKjGQPA==" spinCount="100000" sheet="1" objects="1" scenarios="1"/>
  <mergeCells count="33">
    <mergeCell ref="C33:J34"/>
    <mergeCell ref="K33:K34"/>
    <mergeCell ref="C45:K47"/>
    <mergeCell ref="C71:E71"/>
    <mergeCell ref="K54:K55"/>
    <mergeCell ref="C35:K36"/>
    <mergeCell ref="C39:K44"/>
    <mergeCell ref="C56:J57"/>
    <mergeCell ref="F71:K71"/>
    <mergeCell ref="C54:J55"/>
    <mergeCell ref="D68:K70"/>
    <mergeCell ref="H1:K1"/>
    <mergeCell ref="C9:K25"/>
    <mergeCell ref="C30:K30"/>
    <mergeCell ref="C31:J32"/>
    <mergeCell ref="K31:K32"/>
    <mergeCell ref="D27:K29"/>
    <mergeCell ref="C92:K92"/>
    <mergeCell ref="C85:K90"/>
    <mergeCell ref="D48:K50"/>
    <mergeCell ref="K56:K57"/>
    <mergeCell ref="H95:K95"/>
    <mergeCell ref="K78:K81"/>
    <mergeCell ref="K72:K77"/>
    <mergeCell ref="C82:K83"/>
    <mergeCell ref="C60:K65"/>
    <mergeCell ref="F72:J77"/>
    <mergeCell ref="C72:E77"/>
    <mergeCell ref="F78:J81"/>
    <mergeCell ref="C78:E81"/>
    <mergeCell ref="C51:K51"/>
    <mergeCell ref="C52:J53"/>
    <mergeCell ref="K52:K53"/>
  </mergeCells>
  <conditionalFormatting sqref="K51:K57 K1:K5 K30:K47 K72:K90 K7:K26">
    <cfRule type="cellIs" dxfId="49" priority="6" operator="equal">
      <formula>"x"</formula>
    </cfRule>
  </conditionalFormatting>
  <conditionalFormatting sqref="A48:M94">
    <cfRule type="expression" dxfId="48" priority="3">
      <formula>$K$33="x"</formula>
    </cfRule>
  </conditionalFormatting>
  <dataValidations count="2">
    <dataValidation type="list" allowBlank="1" showInputMessage="1" showErrorMessage="1" sqref="K35:K36 K82:K83" xr:uid="{50635270-274A-4E63-AB41-AC94CF27F7B9}">
      <formula1>"x"</formula1>
    </dataValidation>
    <dataValidation type="list" allowBlank="1" showInputMessage="1" showErrorMessage="1" sqref="K52:K57 K31:K34 K72:K81" xr:uid="{F9657EAB-8930-4596-80E6-53EF8BC67CE3}">
      <formula1>"x,0,"</formula1>
    </dataValidation>
  </dataValidations>
  <hyperlinks>
    <hyperlink ref="H95" location="'06 Ergebnisse'!Druckbereich" display="Weiter zu 06 Ergebnisse" xr:uid="{BC56CDE4-4916-4AFD-84F0-809473111536}"/>
    <hyperlink ref="C45:K47" location="'05 Gesamteinordnung &amp; Ergebnis'!A1" display="'05 Gesamteinordnung &amp; Ergebnis'!A1" xr:uid="{7E93D276-21DB-438F-B2FC-6A6DAFCA318A}"/>
    <hyperlink ref="H1" location="'06 Ergebnisse'!Druckbereich" display="Weiter zu 06 Ergebnisse" xr:uid="{C6A1990E-E74C-4DC1-A559-7EED93626349}"/>
    <hyperlink ref="H1:K1" location="'04.8 Klimaanpassung'!A1" display="Weiter zu 04.8 Klimaanpassung" xr:uid="{5EAC7D95-DD62-4B33-9945-A559B8FFF6E7}"/>
    <hyperlink ref="H95:K95" location="'04.8 Klimaanpassung'!A1" display="Weiter zu 04.8 Klimaanpassung" xr:uid="{8769C804-5E42-43B8-AE12-32D493B00BD0}"/>
  </hyperlinks>
  <pageMargins left="0.7" right="0.7" top="0.78740157499999996" bottom="0.78740157499999996" header="0.3" footer="0.3"/>
  <pageSetup paperSize="9" scale="75"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E3AFAF87-51A0-4B89-B2FE-DFDB6D2E848D}">
            <xm:f>'03 Basisprüfung'!$K$16="x"</xm:f>
            <x14:dxf>
              <font>
                <color theme="0"/>
              </font>
              <fill>
                <patternFill>
                  <bgColor theme="0"/>
                </patternFill>
              </fill>
              <border>
                <left style="thin">
                  <color theme="0"/>
                </left>
                <right style="thin">
                  <color theme="0"/>
                </right>
                <top style="thin">
                  <color theme="0"/>
                </top>
                <bottom style="thin">
                  <color theme="0"/>
                </bottom>
                <vertical/>
                <horizontal/>
              </border>
            </x14:dxf>
          </x14:cfRule>
          <xm:sqref>A1:XFD1048576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F7501-6E43-443A-9A12-D56A2085C9FD}">
  <sheetPr>
    <tabColor rgb="FF92D050"/>
    <pageSetUpPr fitToPage="1"/>
  </sheetPr>
  <dimension ref="A1:P187"/>
  <sheetViews>
    <sheetView topLeftCell="A85" workbookViewId="0">
      <selection activeCell="C9" sqref="C9:K27"/>
    </sheetView>
  </sheetViews>
  <sheetFormatPr baseColWidth="10" defaultColWidth="0" defaultRowHeight="12.75" customHeight="1" zeroHeight="1" x14ac:dyDescent="0.2"/>
  <cols>
    <col min="1" max="1" width="2.796875" style="52" customWidth="1"/>
    <col min="2" max="2" width="4.09765625" style="54" customWidth="1"/>
    <col min="3" max="3" width="11.3984375" style="54" customWidth="1"/>
    <col min="4" max="4" width="3.3984375" style="54" customWidth="1"/>
    <col min="5" max="5" width="8.59765625" style="54" customWidth="1"/>
    <col min="6" max="6" width="6.69921875" style="54" customWidth="1"/>
    <col min="7" max="10" width="10.69921875" style="54" customWidth="1"/>
    <col min="11" max="11" width="6.69921875" style="54" customWidth="1"/>
    <col min="12" max="12" width="4.3984375" style="54" customWidth="1"/>
    <col min="13" max="13" width="2.796875" style="52" customWidth="1"/>
    <col min="14" max="14" width="11.3984375" style="53" hidden="1" customWidth="1"/>
    <col min="15" max="16384" width="8.796875" style="54" hidden="1"/>
  </cols>
  <sheetData>
    <row r="1" spans="2:12" x14ac:dyDescent="0.2">
      <c r="B1" s="52"/>
      <c r="C1" s="52"/>
      <c r="D1" s="52"/>
      <c r="E1" s="52"/>
      <c r="F1" s="52"/>
      <c r="G1" s="52"/>
      <c r="H1" s="468" t="s">
        <v>242</v>
      </c>
      <c r="I1" s="468"/>
      <c r="J1" s="468"/>
      <c r="K1" s="468"/>
      <c r="L1" s="52"/>
    </row>
    <row r="2" spans="2:12" x14ac:dyDescent="0.2">
      <c r="B2" s="52"/>
      <c r="C2" s="52"/>
      <c r="D2" s="52"/>
      <c r="E2" s="52"/>
      <c r="F2" s="52"/>
      <c r="G2" s="52"/>
      <c r="H2" s="52"/>
      <c r="I2" s="52"/>
      <c r="J2" s="52"/>
      <c r="K2" s="52"/>
      <c r="L2" s="52"/>
    </row>
    <row r="3" spans="2:12" x14ac:dyDescent="0.2">
      <c r="B3" s="52"/>
      <c r="C3" s="52"/>
      <c r="D3" s="52"/>
      <c r="E3" s="52"/>
      <c r="F3" s="52"/>
      <c r="G3" s="52"/>
      <c r="H3" s="52"/>
      <c r="I3" s="52"/>
      <c r="J3" s="52"/>
      <c r="K3" s="52"/>
      <c r="L3" s="52"/>
    </row>
    <row r="4" spans="2:12" x14ac:dyDescent="0.2">
      <c r="B4" s="52"/>
      <c r="C4" s="52"/>
      <c r="D4" s="52"/>
      <c r="E4" s="52"/>
      <c r="F4" s="52"/>
      <c r="G4" s="52"/>
      <c r="H4" s="52"/>
      <c r="I4" s="52"/>
      <c r="J4" s="52"/>
      <c r="K4" s="52"/>
      <c r="L4" s="52"/>
    </row>
    <row r="5" spans="2:12" x14ac:dyDescent="0.2">
      <c r="B5" s="52"/>
      <c r="C5" s="52"/>
      <c r="D5" s="52"/>
      <c r="E5" s="52"/>
      <c r="F5" s="52"/>
      <c r="G5" s="52"/>
      <c r="H5" s="52"/>
      <c r="I5" s="52"/>
      <c r="J5" s="52"/>
      <c r="K5" s="52"/>
      <c r="L5" s="52"/>
    </row>
    <row r="6" spans="2:12" x14ac:dyDescent="0.2">
      <c r="B6" s="52"/>
      <c r="C6" s="52"/>
      <c r="D6" s="52"/>
      <c r="E6" s="52"/>
      <c r="F6" s="52"/>
      <c r="G6" s="52"/>
      <c r="H6" s="52"/>
      <c r="I6" s="52"/>
      <c r="J6" s="52"/>
      <c r="K6" s="52"/>
      <c r="L6" s="52"/>
    </row>
    <row r="7" spans="2:12" x14ac:dyDescent="0.2">
      <c r="B7" s="52"/>
      <c r="C7" s="258" t="s">
        <v>482</v>
      </c>
      <c r="D7" s="118"/>
      <c r="E7" s="52"/>
      <c r="F7" s="52"/>
      <c r="G7" s="52"/>
      <c r="H7" s="52"/>
      <c r="I7" s="52"/>
      <c r="J7" s="52"/>
      <c r="K7" s="52"/>
      <c r="L7" s="52"/>
    </row>
    <row r="8" spans="2:12" x14ac:dyDescent="0.2">
      <c r="B8" s="52"/>
      <c r="C8" s="52"/>
      <c r="D8" s="52"/>
      <c r="E8" s="52"/>
      <c r="F8" s="52"/>
      <c r="G8" s="52"/>
      <c r="H8" s="52"/>
      <c r="I8" s="52"/>
      <c r="J8" s="52"/>
      <c r="K8" s="52"/>
      <c r="L8" s="52"/>
    </row>
    <row r="9" spans="2:12" ht="12.75" customHeight="1" x14ac:dyDescent="0.2">
      <c r="B9" s="52"/>
      <c r="C9" s="478" t="s">
        <v>496</v>
      </c>
      <c r="D9" s="478"/>
      <c r="E9" s="478"/>
      <c r="F9" s="478"/>
      <c r="G9" s="478"/>
      <c r="H9" s="478"/>
      <c r="I9" s="478"/>
      <c r="J9" s="478"/>
      <c r="K9" s="478"/>
      <c r="L9" s="52"/>
    </row>
    <row r="10" spans="2:12" x14ac:dyDescent="0.2">
      <c r="B10" s="52"/>
      <c r="C10" s="478"/>
      <c r="D10" s="478"/>
      <c r="E10" s="478"/>
      <c r="F10" s="478"/>
      <c r="G10" s="478"/>
      <c r="H10" s="478"/>
      <c r="I10" s="478"/>
      <c r="J10" s="478"/>
      <c r="K10" s="478"/>
      <c r="L10" s="52"/>
    </row>
    <row r="11" spans="2:12" x14ac:dyDescent="0.2">
      <c r="B11" s="52"/>
      <c r="C11" s="478"/>
      <c r="D11" s="478"/>
      <c r="E11" s="478"/>
      <c r="F11" s="478"/>
      <c r="G11" s="478"/>
      <c r="H11" s="478"/>
      <c r="I11" s="478"/>
      <c r="J11" s="478"/>
      <c r="K11" s="478"/>
      <c r="L11" s="52"/>
    </row>
    <row r="12" spans="2:12" x14ac:dyDescent="0.2">
      <c r="B12" s="52"/>
      <c r="C12" s="478"/>
      <c r="D12" s="478"/>
      <c r="E12" s="478"/>
      <c r="F12" s="478"/>
      <c r="G12" s="478"/>
      <c r="H12" s="478"/>
      <c r="I12" s="478"/>
      <c r="J12" s="478"/>
      <c r="K12" s="478"/>
      <c r="L12" s="52"/>
    </row>
    <row r="13" spans="2:12" x14ac:dyDescent="0.2">
      <c r="B13" s="52"/>
      <c r="C13" s="478"/>
      <c r="D13" s="478"/>
      <c r="E13" s="478"/>
      <c r="F13" s="478"/>
      <c r="G13" s="478"/>
      <c r="H13" s="478"/>
      <c r="I13" s="478"/>
      <c r="J13" s="478"/>
      <c r="K13" s="478"/>
      <c r="L13" s="52"/>
    </row>
    <row r="14" spans="2:12" x14ac:dyDescent="0.2">
      <c r="B14" s="52"/>
      <c r="C14" s="478"/>
      <c r="D14" s="478"/>
      <c r="E14" s="478"/>
      <c r="F14" s="478"/>
      <c r="G14" s="478"/>
      <c r="H14" s="478"/>
      <c r="I14" s="478"/>
      <c r="J14" s="478"/>
      <c r="K14" s="478"/>
      <c r="L14" s="52"/>
    </row>
    <row r="15" spans="2:12" x14ac:dyDescent="0.2">
      <c r="B15" s="52"/>
      <c r="C15" s="478"/>
      <c r="D15" s="478"/>
      <c r="E15" s="478"/>
      <c r="F15" s="478"/>
      <c r="G15" s="478"/>
      <c r="H15" s="478"/>
      <c r="I15" s="478"/>
      <c r="J15" s="478"/>
      <c r="K15" s="478"/>
      <c r="L15" s="52"/>
    </row>
    <row r="16" spans="2:12" x14ac:dyDescent="0.2">
      <c r="B16" s="52"/>
      <c r="C16" s="478"/>
      <c r="D16" s="478"/>
      <c r="E16" s="478"/>
      <c r="F16" s="478"/>
      <c r="G16" s="478"/>
      <c r="H16" s="478"/>
      <c r="I16" s="478"/>
      <c r="J16" s="478"/>
      <c r="K16" s="478"/>
      <c r="L16" s="52"/>
    </row>
    <row r="17" spans="2:12" x14ac:dyDescent="0.2">
      <c r="B17" s="52"/>
      <c r="C17" s="478"/>
      <c r="D17" s="478"/>
      <c r="E17" s="478"/>
      <c r="F17" s="478"/>
      <c r="G17" s="478"/>
      <c r="H17" s="478"/>
      <c r="I17" s="478"/>
      <c r="J17" s="478"/>
      <c r="K17" s="478"/>
      <c r="L17" s="52"/>
    </row>
    <row r="18" spans="2:12" x14ac:dyDescent="0.2">
      <c r="B18" s="52"/>
      <c r="C18" s="478"/>
      <c r="D18" s="478"/>
      <c r="E18" s="478"/>
      <c r="F18" s="478"/>
      <c r="G18" s="478"/>
      <c r="H18" s="478"/>
      <c r="I18" s="478"/>
      <c r="J18" s="478"/>
      <c r="K18" s="478"/>
      <c r="L18" s="52"/>
    </row>
    <row r="19" spans="2:12" x14ac:dyDescent="0.2">
      <c r="B19" s="52"/>
      <c r="C19" s="478"/>
      <c r="D19" s="478"/>
      <c r="E19" s="478"/>
      <c r="F19" s="478"/>
      <c r="G19" s="478"/>
      <c r="H19" s="478"/>
      <c r="I19" s="478"/>
      <c r="J19" s="478"/>
      <c r="K19" s="478"/>
      <c r="L19" s="52"/>
    </row>
    <row r="20" spans="2:12" x14ac:dyDescent="0.2">
      <c r="B20" s="52"/>
      <c r="C20" s="478"/>
      <c r="D20" s="478"/>
      <c r="E20" s="478"/>
      <c r="F20" s="478"/>
      <c r="G20" s="478"/>
      <c r="H20" s="478"/>
      <c r="I20" s="478"/>
      <c r="J20" s="478"/>
      <c r="K20" s="478"/>
      <c r="L20" s="52"/>
    </row>
    <row r="21" spans="2:12" x14ac:dyDescent="0.2">
      <c r="B21" s="52"/>
      <c r="C21" s="478"/>
      <c r="D21" s="478"/>
      <c r="E21" s="478"/>
      <c r="F21" s="478"/>
      <c r="G21" s="478"/>
      <c r="H21" s="478"/>
      <c r="I21" s="478"/>
      <c r="J21" s="478"/>
      <c r="K21" s="478"/>
      <c r="L21" s="52"/>
    </row>
    <row r="22" spans="2:12" x14ac:dyDescent="0.2">
      <c r="B22" s="52"/>
      <c r="C22" s="478"/>
      <c r="D22" s="478"/>
      <c r="E22" s="478"/>
      <c r="F22" s="478"/>
      <c r="G22" s="478"/>
      <c r="H22" s="478"/>
      <c r="I22" s="478"/>
      <c r="J22" s="478"/>
      <c r="K22" s="478"/>
      <c r="L22" s="52"/>
    </row>
    <row r="23" spans="2:12" x14ac:dyDescent="0.2">
      <c r="B23" s="52"/>
      <c r="C23" s="478"/>
      <c r="D23" s="478"/>
      <c r="E23" s="478"/>
      <c r="F23" s="478"/>
      <c r="G23" s="478"/>
      <c r="H23" s="478"/>
      <c r="I23" s="478"/>
      <c r="J23" s="478"/>
      <c r="K23" s="478"/>
      <c r="L23" s="52"/>
    </row>
    <row r="24" spans="2:12" x14ac:dyDescent="0.2">
      <c r="B24" s="52"/>
      <c r="C24" s="478"/>
      <c r="D24" s="478"/>
      <c r="E24" s="478"/>
      <c r="F24" s="478"/>
      <c r="G24" s="478"/>
      <c r="H24" s="478"/>
      <c r="I24" s="478"/>
      <c r="J24" s="478"/>
      <c r="K24" s="478"/>
      <c r="L24" s="52"/>
    </row>
    <row r="25" spans="2:12" x14ac:dyDescent="0.2">
      <c r="B25" s="52"/>
      <c r="C25" s="478"/>
      <c r="D25" s="478"/>
      <c r="E25" s="478"/>
      <c r="F25" s="478"/>
      <c r="G25" s="478"/>
      <c r="H25" s="478"/>
      <c r="I25" s="478"/>
      <c r="J25" s="478"/>
      <c r="K25" s="478"/>
      <c r="L25" s="52"/>
    </row>
    <row r="26" spans="2:12" x14ac:dyDescent="0.2">
      <c r="B26" s="52"/>
      <c r="C26" s="478"/>
      <c r="D26" s="478"/>
      <c r="E26" s="478"/>
      <c r="F26" s="478"/>
      <c r="G26" s="478"/>
      <c r="H26" s="478"/>
      <c r="I26" s="478"/>
      <c r="J26" s="478"/>
      <c r="K26" s="478"/>
      <c r="L26" s="52"/>
    </row>
    <row r="27" spans="2:12" x14ac:dyDescent="0.2">
      <c r="B27" s="52"/>
      <c r="C27" s="478"/>
      <c r="D27" s="478"/>
      <c r="E27" s="478"/>
      <c r="F27" s="478"/>
      <c r="G27" s="478"/>
      <c r="H27" s="478"/>
      <c r="I27" s="478"/>
      <c r="J27" s="478"/>
      <c r="K27" s="478"/>
      <c r="L27" s="52"/>
    </row>
    <row r="28" spans="2:12" x14ac:dyDescent="0.2">
      <c r="B28" s="52"/>
      <c r="C28" s="259"/>
      <c r="D28" s="259"/>
      <c r="E28" s="259"/>
      <c r="F28" s="259"/>
      <c r="G28" s="259"/>
      <c r="H28" s="259"/>
      <c r="I28" s="259"/>
      <c r="J28" s="259"/>
      <c r="K28" s="259"/>
      <c r="L28" s="52"/>
    </row>
    <row r="29" spans="2:12" x14ac:dyDescent="0.2">
      <c r="B29" s="52"/>
      <c r="C29" s="117" t="s">
        <v>1</v>
      </c>
      <c r="D29" s="379" t="s">
        <v>497</v>
      </c>
      <c r="E29" s="379"/>
      <c r="F29" s="379"/>
      <c r="G29" s="379"/>
      <c r="H29" s="379"/>
      <c r="I29" s="379"/>
      <c r="J29" s="379"/>
      <c r="K29" s="379"/>
      <c r="L29" s="52"/>
    </row>
    <row r="30" spans="2:12" x14ac:dyDescent="0.2">
      <c r="B30" s="52"/>
      <c r="C30" s="118"/>
      <c r="D30" s="379"/>
      <c r="E30" s="379"/>
      <c r="F30" s="379"/>
      <c r="G30" s="379"/>
      <c r="H30" s="379"/>
      <c r="I30" s="379"/>
      <c r="J30" s="379"/>
      <c r="K30" s="379"/>
      <c r="L30" s="52"/>
    </row>
    <row r="31" spans="2:12" x14ac:dyDescent="0.2">
      <c r="B31" s="52"/>
      <c r="C31" s="255"/>
      <c r="D31" s="398"/>
      <c r="E31" s="398"/>
      <c r="F31" s="398"/>
      <c r="G31" s="398"/>
      <c r="H31" s="398"/>
      <c r="I31" s="398"/>
      <c r="J31" s="398"/>
      <c r="K31" s="398"/>
      <c r="L31" s="52"/>
    </row>
    <row r="32" spans="2:12" x14ac:dyDescent="0.2">
      <c r="B32" s="52"/>
      <c r="C32" s="321" t="s">
        <v>2</v>
      </c>
      <c r="D32" s="322"/>
      <c r="E32" s="322"/>
      <c r="F32" s="322"/>
      <c r="G32" s="322"/>
      <c r="H32" s="322"/>
      <c r="I32" s="322"/>
      <c r="J32" s="322"/>
      <c r="K32" s="323"/>
      <c r="L32" s="52"/>
    </row>
    <row r="33" spans="2:14" x14ac:dyDescent="0.2">
      <c r="B33" s="52"/>
      <c r="C33" s="416" t="s">
        <v>32</v>
      </c>
      <c r="D33" s="417"/>
      <c r="E33" s="417"/>
      <c r="F33" s="417"/>
      <c r="G33" s="417"/>
      <c r="H33" s="417"/>
      <c r="I33" s="417"/>
      <c r="J33" s="418"/>
      <c r="K33" s="361"/>
      <c r="L33" s="52"/>
      <c r="N33" s="53" t="s">
        <v>4</v>
      </c>
    </row>
    <row r="34" spans="2:14" x14ac:dyDescent="0.2">
      <c r="B34" s="52"/>
      <c r="C34" s="419"/>
      <c r="D34" s="420"/>
      <c r="E34" s="420"/>
      <c r="F34" s="420"/>
      <c r="G34" s="420"/>
      <c r="H34" s="420"/>
      <c r="I34" s="420"/>
      <c r="J34" s="421"/>
      <c r="K34" s="363"/>
      <c r="L34" s="52"/>
    </row>
    <row r="35" spans="2:14" x14ac:dyDescent="0.2">
      <c r="B35" s="52"/>
      <c r="C35" s="416" t="s">
        <v>31</v>
      </c>
      <c r="D35" s="417"/>
      <c r="E35" s="417"/>
      <c r="F35" s="417"/>
      <c r="G35" s="417"/>
      <c r="H35" s="417"/>
      <c r="I35" s="417"/>
      <c r="J35" s="418"/>
      <c r="K35" s="361"/>
      <c r="L35" s="52"/>
      <c r="N35" s="53" t="s">
        <v>5</v>
      </c>
    </row>
    <row r="36" spans="2:14" x14ac:dyDescent="0.2">
      <c r="B36" s="52"/>
      <c r="C36" s="419"/>
      <c r="D36" s="420"/>
      <c r="E36" s="420"/>
      <c r="F36" s="420"/>
      <c r="G36" s="420"/>
      <c r="H36" s="420"/>
      <c r="I36" s="420"/>
      <c r="J36" s="421"/>
      <c r="K36" s="363"/>
      <c r="L36" s="52"/>
    </row>
    <row r="37" spans="2:14" x14ac:dyDescent="0.2">
      <c r="B37" s="52"/>
      <c r="C37" s="474" t="str">
        <f>IF(COUNTIFS(K33:K36,"x")&gt;1,"Bitte setzen Sie nur ein Kreuz.","")</f>
        <v/>
      </c>
      <c r="D37" s="474"/>
      <c r="E37" s="474"/>
      <c r="F37" s="474"/>
      <c r="G37" s="474"/>
      <c r="H37" s="474"/>
      <c r="I37" s="474"/>
      <c r="J37" s="474"/>
      <c r="K37" s="474"/>
      <c r="L37" s="52"/>
      <c r="N37" s="54"/>
    </row>
    <row r="38" spans="2:14" x14ac:dyDescent="0.2">
      <c r="B38" s="52"/>
      <c r="C38" s="474"/>
      <c r="D38" s="474"/>
      <c r="E38" s="474"/>
      <c r="F38" s="474"/>
      <c r="G38" s="474"/>
      <c r="H38" s="474"/>
      <c r="I38" s="474"/>
      <c r="J38" s="474"/>
      <c r="K38" s="474"/>
      <c r="L38" s="52"/>
      <c r="N38" s="54"/>
    </row>
    <row r="39" spans="2:14" x14ac:dyDescent="0.2">
      <c r="B39" s="52"/>
      <c r="C39" s="255"/>
      <c r="D39" s="255"/>
      <c r="E39" s="255"/>
      <c r="F39" s="255"/>
      <c r="G39" s="255"/>
      <c r="H39" s="255"/>
      <c r="I39" s="255"/>
      <c r="J39" s="255"/>
      <c r="K39" s="255"/>
      <c r="L39" s="52"/>
    </row>
    <row r="40" spans="2:14" x14ac:dyDescent="0.2">
      <c r="B40" s="52"/>
      <c r="C40" s="260" t="s">
        <v>104</v>
      </c>
      <c r="D40" s="255"/>
      <c r="E40" s="255"/>
      <c r="F40" s="255"/>
      <c r="G40" s="255"/>
      <c r="H40" s="255"/>
      <c r="I40" s="255"/>
      <c r="J40" s="255"/>
      <c r="K40" s="255"/>
      <c r="L40" s="52"/>
    </row>
    <row r="41" spans="2:14" x14ac:dyDescent="0.2">
      <c r="B41" s="52"/>
      <c r="C41" s="327"/>
      <c r="D41" s="328"/>
      <c r="E41" s="328"/>
      <c r="F41" s="328"/>
      <c r="G41" s="328"/>
      <c r="H41" s="328"/>
      <c r="I41" s="328"/>
      <c r="J41" s="328"/>
      <c r="K41" s="329"/>
      <c r="L41" s="52"/>
    </row>
    <row r="42" spans="2:14" x14ac:dyDescent="0.2">
      <c r="B42" s="52"/>
      <c r="C42" s="330"/>
      <c r="D42" s="475"/>
      <c r="E42" s="475"/>
      <c r="F42" s="475"/>
      <c r="G42" s="475"/>
      <c r="H42" s="475"/>
      <c r="I42" s="475"/>
      <c r="J42" s="475"/>
      <c r="K42" s="332"/>
      <c r="L42" s="52"/>
    </row>
    <row r="43" spans="2:14" x14ac:dyDescent="0.2">
      <c r="B43" s="52"/>
      <c r="C43" s="330"/>
      <c r="D43" s="475"/>
      <c r="E43" s="475"/>
      <c r="F43" s="475"/>
      <c r="G43" s="475"/>
      <c r="H43" s="475"/>
      <c r="I43" s="475"/>
      <c r="J43" s="475"/>
      <c r="K43" s="332"/>
      <c r="L43" s="52"/>
    </row>
    <row r="44" spans="2:14" x14ac:dyDescent="0.2">
      <c r="B44" s="52"/>
      <c r="C44" s="330"/>
      <c r="D44" s="475"/>
      <c r="E44" s="475"/>
      <c r="F44" s="475"/>
      <c r="G44" s="475"/>
      <c r="H44" s="475"/>
      <c r="I44" s="475"/>
      <c r="J44" s="475"/>
      <c r="K44" s="332"/>
      <c r="L44" s="52"/>
    </row>
    <row r="45" spans="2:14" x14ac:dyDescent="0.2">
      <c r="B45" s="52"/>
      <c r="C45" s="330"/>
      <c r="D45" s="475"/>
      <c r="E45" s="475"/>
      <c r="F45" s="475"/>
      <c r="G45" s="475"/>
      <c r="H45" s="475"/>
      <c r="I45" s="475"/>
      <c r="J45" s="475"/>
      <c r="K45" s="332"/>
      <c r="L45" s="52"/>
    </row>
    <row r="46" spans="2:14" x14ac:dyDescent="0.2">
      <c r="B46" s="52"/>
      <c r="C46" s="333"/>
      <c r="D46" s="334"/>
      <c r="E46" s="334"/>
      <c r="F46" s="334"/>
      <c r="G46" s="334"/>
      <c r="H46" s="334"/>
      <c r="I46" s="334"/>
      <c r="J46" s="334"/>
      <c r="K46" s="335"/>
      <c r="L46" s="52"/>
    </row>
    <row r="47" spans="2:14" x14ac:dyDescent="0.2">
      <c r="B47" s="52"/>
      <c r="C47" s="384" t="str">
        <f>IF($K$35="x","Die Prüfung für das Handlungsfeld Klimaanpassung ist beendet. Fahren Sie in diesem Falle bitte mit dem folgenden Tabellenblatt „05 Gesamteinordnung &amp; Ergebnisse“ fort.","")</f>
        <v/>
      </c>
      <c r="D47" s="384"/>
      <c r="E47" s="384"/>
      <c r="F47" s="384"/>
      <c r="G47" s="384"/>
      <c r="H47" s="384"/>
      <c r="I47" s="384"/>
      <c r="J47" s="384"/>
      <c r="K47" s="384"/>
      <c r="L47" s="52"/>
    </row>
    <row r="48" spans="2:14" x14ac:dyDescent="0.2">
      <c r="B48" s="52"/>
      <c r="C48" s="384"/>
      <c r="D48" s="384"/>
      <c r="E48" s="384"/>
      <c r="F48" s="384"/>
      <c r="G48" s="384"/>
      <c r="H48" s="384"/>
      <c r="I48" s="384"/>
      <c r="J48" s="384"/>
      <c r="K48" s="384"/>
      <c r="L48" s="52"/>
    </row>
    <row r="49" spans="2:12" x14ac:dyDescent="0.2">
      <c r="B49" s="52"/>
      <c r="C49" s="384"/>
      <c r="D49" s="384"/>
      <c r="E49" s="384"/>
      <c r="F49" s="384"/>
      <c r="G49" s="384"/>
      <c r="H49" s="384"/>
      <c r="I49" s="384"/>
      <c r="J49" s="384"/>
      <c r="K49" s="384"/>
      <c r="L49" s="52"/>
    </row>
    <row r="50" spans="2:12" ht="12.75" customHeight="1" x14ac:dyDescent="0.2">
      <c r="B50" s="52"/>
      <c r="C50" s="257" t="s">
        <v>7</v>
      </c>
      <c r="D50" s="379" t="s">
        <v>498</v>
      </c>
      <c r="E50" s="379"/>
      <c r="F50" s="379"/>
      <c r="G50" s="379"/>
      <c r="H50" s="379"/>
      <c r="I50" s="379"/>
      <c r="J50" s="379"/>
      <c r="K50" s="379"/>
      <c r="L50" s="52"/>
    </row>
    <row r="51" spans="2:12" x14ac:dyDescent="0.2">
      <c r="B51" s="52"/>
      <c r="C51" s="261"/>
      <c r="D51" s="379"/>
      <c r="E51" s="379"/>
      <c r="F51" s="379"/>
      <c r="G51" s="379"/>
      <c r="H51" s="379"/>
      <c r="I51" s="379"/>
      <c r="J51" s="379"/>
      <c r="K51" s="379"/>
      <c r="L51" s="52"/>
    </row>
    <row r="52" spans="2:12" x14ac:dyDescent="0.2">
      <c r="B52" s="52"/>
      <c r="C52" s="261"/>
      <c r="D52" s="117"/>
      <c r="E52" s="117"/>
      <c r="F52" s="117"/>
      <c r="G52" s="117"/>
      <c r="H52" s="117"/>
      <c r="I52" s="117"/>
      <c r="J52" s="117"/>
      <c r="K52" s="117"/>
      <c r="L52" s="52"/>
    </row>
    <row r="53" spans="2:12" ht="12.75" customHeight="1" x14ac:dyDescent="0.2">
      <c r="B53" s="52"/>
      <c r="C53" s="476" t="s">
        <v>483</v>
      </c>
      <c r="D53" s="476"/>
      <c r="E53" s="476"/>
      <c r="F53" s="476"/>
      <c r="G53" s="476"/>
      <c r="H53" s="476"/>
      <c r="I53" s="476"/>
      <c r="J53" s="476"/>
      <c r="K53" s="476"/>
      <c r="L53" s="52"/>
    </row>
    <row r="54" spans="2:12" ht="12.75" customHeight="1" x14ac:dyDescent="0.2">
      <c r="B54" s="52"/>
      <c r="C54" s="477" t="s">
        <v>484</v>
      </c>
      <c r="D54" s="477"/>
      <c r="E54" s="477"/>
      <c r="F54" s="477"/>
      <c r="G54" s="477"/>
      <c r="H54" s="477"/>
      <c r="I54" s="477"/>
      <c r="J54" s="477"/>
      <c r="K54" s="477"/>
      <c r="L54" s="52"/>
    </row>
    <row r="55" spans="2:12" x14ac:dyDescent="0.2">
      <c r="B55" s="52"/>
      <c r="C55" s="477"/>
      <c r="D55" s="477"/>
      <c r="E55" s="477"/>
      <c r="F55" s="477"/>
      <c r="G55" s="477"/>
      <c r="H55" s="477"/>
      <c r="I55" s="477"/>
      <c r="J55" s="477"/>
      <c r="K55" s="477"/>
      <c r="L55" s="52"/>
    </row>
    <row r="56" spans="2:12" x14ac:dyDescent="0.2">
      <c r="B56" s="52"/>
      <c r="C56" s="477"/>
      <c r="D56" s="477"/>
      <c r="E56" s="477"/>
      <c r="F56" s="477"/>
      <c r="G56" s="477"/>
      <c r="H56" s="477"/>
      <c r="I56" s="477"/>
      <c r="J56" s="477"/>
      <c r="K56" s="477"/>
      <c r="L56" s="52"/>
    </row>
    <row r="57" spans="2:12" x14ac:dyDescent="0.2">
      <c r="B57" s="52"/>
      <c r="C57" s="477"/>
      <c r="D57" s="477"/>
      <c r="E57" s="477"/>
      <c r="F57" s="477"/>
      <c r="G57" s="477"/>
      <c r="H57" s="477"/>
      <c r="I57" s="477"/>
      <c r="J57" s="477"/>
      <c r="K57" s="477"/>
      <c r="L57" s="52"/>
    </row>
    <row r="58" spans="2:12" x14ac:dyDescent="0.2">
      <c r="B58" s="52"/>
      <c r="C58" s="477"/>
      <c r="D58" s="477"/>
      <c r="E58" s="477"/>
      <c r="F58" s="477"/>
      <c r="G58" s="477"/>
      <c r="H58" s="477"/>
      <c r="I58" s="477"/>
      <c r="J58" s="477"/>
      <c r="K58" s="477"/>
      <c r="L58" s="52"/>
    </row>
    <row r="59" spans="2:12" x14ac:dyDescent="0.2">
      <c r="B59" s="52"/>
      <c r="C59" s="262"/>
      <c r="D59" s="262"/>
      <c r="E59" s="262"/>
      <c r="F59" s="262"/>
      <c r="G59" s="262"/>
      <c r="H59" s="262"/>
      <c r="I59" s="262"/>
      <c r="J59" s="262"/>
      <c r="K59" s="262"/>
      <c r="L59" s="52"/>
    </row>
    <row r="60" spans="2:12" x14ac:dyDescent="0.2">
      <c r="B60" s="52"/>
      <c r="C60" s="476" t="s">
        <v>485</v>
      </c>
      <c r="D60" s="476"/>
      <c r="E60" s="476"/>
      <c r="F60" s="476"/>
      <c r="G60" s="476"/>
      <c r="H60" s="476"/>
      <c r="I60" s="476"/>
      <c r="J60" s="476"/>
      <c r="K60" s="476"/>
      <c r="L60" s="52"/>
    </row>
    <row r="61" spans="2:12" x14ac:dyDescent="0.2">
      <c r="B61" s="52"/>
      <c r="C61" s="477" t="s">
        <v>486</v>
      </c>
      <c r="D61" s="477"/>
      <c r="E61" s="477"/>
      <c r="F61" s="477"/>
      <c r="G61" s="477"/>
      <c r="H61" s="477"/>
      <c r="I61" s="477"/>
      <c r="J61" s="477"/>
      <c r="K61" s="477"/>
      <c r="L61" s="52"/>
    </row>
    <row r="62" spans="2:12" x14ac:dyDescent="0.2">
      <c r="B62" s="52"/>
      <c r="C62" s="477"/>
      <c r="D62" s="477"/>
      <c r="E62" s="477"/>
      <c r="F62" s="477"/>
      <c r="G62" s="477"/>
      <c r="H62" s="477"/>
      <c r="I62" s="477"/>
      <c r="J62" s="477"/>
      <c r="K62" s="477"/>
      <c r="L62" s="52"/>
    </row>
    <row r="63" spans="2:12" x14ac:dyDescent="0.2">
      <c r="B63" s="52"/>
      <c r="C63" s="477"/>
      <c r="D63" s="477"/>
      <c r="E63" s="477"/>
      <c r="F63" s="477"/>
      <c r="G63" s="477"/>
      <c r="H63" s="477"/>
      <c r="I63" s="477"/>
      <c r="J63" s="477"/>
      <c r="K63" s="477"/>
      <c r="L63" s="52"/>
    </row>
    <row r="64" spans="2:12" x14ac:dyDescent="0.2">
      <c r="B64" s="52"/>
      <c r="C64" s="477"/>
      <c r="D64" s="477"/>
      <c r="E64" s="477"/>
      <c r="F64" s="477"/>
      <c r="G64" s="477"/>
      <c r="H64" s="477"/>
      <c r="I64" s="477"/>
      <c r="J64" s="477"/>
      <c r="K64" s="477"/>
      <c r="L64" s="52"/>
    </row>
    <row r="65" spans="2:14" x14ac:dyDescent="0.2">
      <c r="B65" s="52"/>
      <c r="C65" s="477"/>
      <c r="D65" s="477"/>
      <c r="E65" s="477"/>
      <c r="F65" s="477"/>
      <c r="G65" s="477"/>
      <c r="H65" s="477"/>
      <c r="I65" s="477"/>
      <c r="J65" s="477"/>
      <c r="K65" s="477"/>
      <c r="L65" s="52"/>
    </row>
    <row r="66" spans="2:14" x14ac:dyDescent="0.2">
      <c r="B66" s="52"/>
      <c r="C66" s="476" t="s">
        <v>487</v>
      </c>
      <c r="D66" s="476"/>
      <c r="E66" s="476"/>
      <c r="F66" s="476"/>
      <c r="G66" s="476"/>
      <c r="H66" s="476"/>
      <c r="I66" s="476"/>
      <c r="J66" s="476"/>
      <c r="K66" s="476"/>
      <c r="L66" s="52"/>
    </row>
    <row r="67" spans="2:14" x14ac:dyDescent="0.2">
      <c r="B67" s="52"/>
      <c r="C67" s="477" t="s">
        <v>488</v>
      </c>
      <c r="D67" s="477"/>
      <c r="E67" s="477"/>
      <c r="F67" s="477"/>
      <c r="G67" s="477"/>
      <c r="H67" s="477"/>
      <c r="I67" s="477"/>
      <c r="J67" s="477"/>
      <c r="K67" s="477"/>
      <c r="L67" s="52"/>
    </row>
    <row r="68" spans="2:14" x14ac:dyDescent="0.2">
      <c r="B68" s="52"/>
      <c r="C68" s="477"/>
      <c r="D68" s="477"/>
      <c r="E68" s="477"/>
      <c r="F68" s="477"/>
      <c r="G68" s="477"/>
      <c r="H68" s="477"/>
      <c r="I68" s="477"/>
      <c r="J68" s="477"/>
      <c r="K68" s="477"/>
      <c r="L68" s="52"/>
    </row>
    <row r="69" spans="2:14" x14ac:dyDescent="0.2">
      <c r="B69" s="52"/>
      <c r="C69" s="477"/>
      <c r="D69" s="477"/>
      <c r="E69" s="477"/>
      <c r="F69" s="477"/>
      <c r="G69" s="477"/>
      <c r="H69" s="477"/>
      <c r="I69" s="477"/>
      <c r="J69" s="477"/>
      <c r="K69" s="477"/>
      <c r="L69" s="52"/>
    </row>
    <row r="70" spans="2:14" x14ac:dyDescent="0.2">
      <c r="B70" s="52"/>
      <c r="C70" s="477"/>
      <c r="D70" s="477"/>
      <c r="E70" s="477"/>
      <c r="F70" s="477"/>
      <c r="G70" s="477"/>
      <c r="H70" s="477"/>
      <c r="I70" s="477"/>
      <c r="J70" s="477"/>
      <c r="K70" s="477"/>
      <c r="L70" s="52"/>
    </row>
    <row r="71" spans="2:14" x14ac:dyDescent="0.2">
      <c r="B71" s="52"/>
      <c r="C71" s="477"/>
      <c r="D71" s="477"/>
      <c r="E71" s="477"/>
      <c r="F71" s="477"/>
      <c r="G71" s="477"/>
      <c r="H71" s="477"/>
      <c r="I71" s="477"/>
      <c r="J71" s="477"/>
      <c r="K71" s="477"/>
      <c r="L71" s="52"/>
    </row>
    <row r="72" spans="2:14" x14ac:dyDescent="0.2">
      <c r="B72" s="52"/>
      <c r="C72" s="477"/>
      <c r="D72" s="477"/>
      <c r="E72" s="477"/>
      <c r="F72" s="477"/>
      <c r="G72" s="477"/>
      <c r="H72" s="477"/>
      <c r="I72" s="477"/>
      <c r="J72" s="477"/>
      <c r="K72" s="477"/>
      <c r="L72" s="52"/>
    </row>
    <row r="73" spans="2:14" x14ac:dyDescent="0.2">
      <c r="B73" s="52"/>
      <c r="C73" s="477"/>
      <c r="D73" s="477"/>
      <c r="E73" s="477"/>
      <c r="F73" s="477"/>
      <c r="G73" s="477"/>
      <c r="H73" s="477"/>
      <c r="I73" s="477"/>
      <c r="J73" s="477"/>
      <c r="K73" s="477"/>
      <c r="L73" s="52"/>
    </row>
    <row r="74" spans="2:14" x14ac:dyDescent="0.2">
      <c r="B74" s="52"/>
      <c r="C74" s="477"/>
      <c r="D74" s="477"/>
      <c r="E74" s="477"/>
      <c r="F74" s="477"/>
      <c r="G74" s="477"/>
      <c r="H74" s="477"/>
      <c r="I74" s="477"/>
      <c r="J74" s="477"/>
      <c r="K74" s="477"/>
      <c r="L74" s="52"/>
    </row>
    <row r="75" spans="2:14" x14ac:dyDescent="0.2">
      <c r="B75" s="52"/>
      <c r="C75" s="477"/>
      <c r="D75" s="477"/>
      <c r="E75" s="477"/>
      <c r="F75" s="477"/>
      <c r="G75" s="477"/>
      <c r="H75" s="477"/>
      <c r="I75" s="477"/>
      <c r="J75" s="477"/>
      <c r="K75" s="477"/>
      <c r="L75" s="52"/>
    </row>
    <row r="76" spans="2:14" x14ac:dyDescent="0.2">
      <c r="B76" s="52"/>
      <c r="C76" s="477"/>
      <c r="D76" s="477"/>
      <c r="E76" s="477"/>
      <c r="F76" s="477"/>
      <c r="G76" s="477"/>
      <c r="H76" s="477"/>
      <c r="I76" s="477"/>
      <c r="J76" s="477"/>
      <c r="K76" s="477"/>
      <c r="L76" s="52"/>
    </row>
    <row r="77" spans="2:14" x14ac:dyDescent="0.2">
      <c r="B77" s="52"/>
      <c r="C77" s="477"/>
      <c r="D77" s="477"/>
      <c r="E77" s="477"/>
      <c r="F77" s="477"/>
      <c r="G77" s="477"/>
      <c r="H77" s="477"/>
      <c r="I77" s="477"/>
      <c r="J77" s="477"/>
      <c r="K77" s="477"/>
      <c r="L77" s="52"/>
    </row>
    <row r="78" spans="2:14" x14ac:dyDescent="0.2">
      <c r="B78" s="52"/>
      <c r="C78" s="477"/>
      <c r="D78" s="477"/>
      <c r="E78" s="477"/>
      <c r="F78" s="477"/>
      <c r="G78" s="477"/>
      <c r="H78" s="477"/>
      <c r="I78" s="477"/>
      <c r="J78" s="477"/>
      <c r="K78" s="477"/>
      <c r="L78" s="52"/>
    </row>
    <row r="79" spans="2:14" x14ac:dyDescent="0.2">
      <c r="B79" s="52"/>
      <c r="C79" s="321" t="s">
        <v>2</v>
      </c>
      <c r="D79" s="322"/>
      <c r="E79" s="322"/>
      <c r="F79" s="322"/>
      <c r="G79" s="322"/>
      <c r="H79" s="322"/>
      <c r="I79" s="322"/>
      <c r="J79" s="322"/>
      <c r="K79" s="323"/>
      <c r="L79" s="52"/>
    </row>
    <row r="80" spans="2:14" x14ac:dyDescent="0.2">
      <c r="B80" s="52"/>
      <c r="C80" s="337" t="s">
        <v>499</v>
      </c>
      <c r="D80" s="338"/>
      <c r="E80" s="338"/>
      <c r="F80" s="338"/>
      <c r="G80" s="338"/>
      <c r="H80" s="338"/>
      <c r="I80" s="338"/>
      <c r="J80" s="339"/>
      <c r="K80" s="361"/>
      <c r="L80" s="52"/>
      <c r="N80" s="53" t="s">
        <v>48</v>
      </c>
    </row>
    <row r="81" spans="2:14" x14ac:dyDescent="0.2">
      <c r="B81" s="52"/>
      <c r="C81" s="340"/>
      <c r="D81" s="473"/>
      <c r="E81" s="473"/>
      <c r="F81" s="473"/>
      <c r="G81" s="473"/>
      <c r="H81" s="473"/>
      <c r="I81" s="473"/>
      <c r="J81" s="342"/>
      <c r="K81" s="362"/>
      <c r="L81" s="52"/>
    </row>
    <row r="82" spans="2:14" x14ac:dyDescent="0.2">
      <c r="B82" s="52"/>
      <c r="C82" s="343"/>
      <c r="D82" s="344"/>
      <c r="E82" s="344"/>
      <c r="F82" s="344"/>
      <c r="G82" s="344"/>
      <c r="H82" s="344"/>
      <c r="I82" s="344"/>
      <c r="J82" s="345"/>
      <c r="K82" s="363"/>
      <c r="L82" s="52"/>
    </row>
    <row r="83" spans="2:14" x14ac:dyDescent="0.2">
      <c r="B83" s="52"/>
      <c r="C83" s="337" t="s">
        <v>500</v>
      </c>
      <c r="D83" s="338"/>
      <c r="E83" s="338"/>
      <c r="F83" s="338"/>
      <c r="G83" s="338"/>
      <c r="H83" s="338"/>
      <c r="I83" s="338"/>
      <c r="J83" s="339"/>
      <c r="K83" s="361"/>
      <c r="L83" s="52"/>
      <c r="N83" s="53">
        <v>0</v>
      </c>
    </row>
    <row r="84" spans="2:14" x14ac:dyDescent="0.2">
      <c r="B84" s="52"/>
      <c r="C84" s="340"/>
      <c r="D84" s="473"/>
      <c r="E84" s="473"/>
      <c r="F84" s="473"/>
      <c r="G84" s="473"/>
      <c r="H84" s="473"/>
      <c r="I84" s="473"/>
      <c r="J84" s="342"/>
      <c r="K84" s="362"/>
      <c r="L84" s="52"/>
    </row>
    <row r="85" spans="2:14" x14ac:dyDescent="0.2">
      <c r="B85" s="52"/>
      <c r="C85" s="343"/>
      <c r="D85" s="344"/>
      <c r="E85" s="344"/>
      <c r="F85" s="344"/>
      <c r="G85" s="344"/>
      <c r="H85" s="344"/>
      <c r="I85" s="344"/>
      <c r="J85" s="345"/>
      <c r="K85" s="363"/>
      <c r="L85" s="52"/>
    </row>
    <row r="86" spans="2:14" x14ac:dyDescent="0.2">
      <c r="B86" s="52"/>
      <c r="C86" s="337" t="s">
        <v>501</v>
      </c>
      <c r="D86" s="338"/>
      <c r="E86" s="338"/>
      <c r="F86" s="338"/>
      <c r="G86" s="338"/>
      <c r="H86" s="338"/>
      <c r="I86" s="338"/>
      <c r="J86" s="339"/>
      <c r="K86" s="361"/>
      <c r="L86" s="52"/>
      <c r="N86" s="53" t="s">
        <v>47</v>
      </c>
    </row>
    <row r="87" spans="2:14" x14ac:dyDescent="0.2">
      <c r="B87" s="52"/>
      <c r="C87" s="340"/>
      <c r="D87" s="473"/>
      <c r="E87" s="473"/>
      <c r="F87" s="473"/>
      <c r="G87" s="473"/>
      <c r="H87" s="473"/>
      <c r="I87" s="473"/>
      <c r="J87" s="342"/>
      <c r="K87" s="362"/>
      <c r="L87" s="52"/>
    </row>
    <row r="88" spans="2:14" x14ac:dyDescent="0.2">
      <c r="B88" s="52"/>
      <c r="C88" s="343"/>
      <c r="D88" s="344"/>
      <c r="E88" s="344"/>
      <c r="F88" s="344"/>
      <c r="G88" s="344"/>
      <c r="H88" s="344"/>
      <c r="I88" s="344"/>
      <c r="J88" s="345"/>
      <c r="K88" s="363"/>
      <c r="L88" s="52"/>
    </row>
    <row r="89" spans="2:14" x14ac:dyDescent="0.2">
      <c r="B89" s="52"/>
      <c r="C89" s="337" t="s">
        <v>502</v>
      </c>
      <c r="D89" s="338"/>
      <c r="E89" s="338"/>
      <c r="F89" s="338"/>
      <c r="G89" s="338"/>
      <c r="H89" s="338"/>
      <c r="I89" s="338"/>
      <c r="J89" s="339"/>
      <c r="K89" s="361"/>
      <c r="L89" s="52"/>
      <c r="N89" s="53" t="s">
        <v>489</v>
      </c>
    </row>
    <row r="90" spans="2:14" x14ac:dyDescent="0.2">
      <c r="B90" s="52"/>
      <c r="C90" s="340"/>
      <c r="D90" s="473"/>
      <c r="E90" s="473"/>
      <c r="F90" s="473"/>
      <c r="G90" s="473"/>
      <c r="H90" s="473"/>
      <c r="I90" s="473"/>
      <c r="J90" s="342"/>
      <c r="K90" s="362"/>
      <c r="L90" s="52"/>
    </row>
    <row r="91" spans="2:14" x14ac:dyDescent="0.2">
      <c r="B91" s="52"/>
      <c r="C91" s="343"/>
      <c r="D91" s="344"/>
      <c r="E91" s="344"/>
      <c r="F91" s="344"/>
      <c r="G91" s="344"/>
      <c r="H91" s="344"/>
      <c r="I91" s="344"/>
      <c r="J91" s="345"/>
      <c r="K91" s="363"/>
      <c r="L91" s="52"/>
    </row>
    <row r="92" spans="2:14" x14ac:dyDescent="0.2">
      <c r="B92" s="52"/>
      <c r="C92" s="474" t="str">
        <f>IF(COUNTIFS(K80:K91,"x")&gt;1,"Bitte setzen Sie nur ein Kreuz.","")</f>
        <v/>
      </c>
      <c r="D92" s="474"/>
      <c r="E92" s="474"/>
      <c r="F92" s="474"/>
      <c r="G92" s="474"/>
      <c r="H92" s="474"/>
      <c r="I92" s="474"/>
      <c r="J92" s="474"/>
      <c r="K92" s="474"/>
      <c r="L92" s="52"/>
    </row>
    <row r="93" spans="2:14" x14ac:dyDescent="0.2">
      <c r="B93" s="52"/>
      <c r="C93" s="474"/>
      <c r="D93" s="474"/>
      <c r="E93" s="474"/>
      <c r="F93" s="474"/>
      <c r="G93" s="474"/>
      <c r="H93" s="474"/>
      <c r="I93" s="474"/>
      <c r="J93" s="474"/>
      <c r="K93" s="474"/>
      <c r="L93" s="52"/>
    </row>
    <row r="94" spans="2:14" x14ac:dyDescent="0.2">
      <c r="B94" s="52"/>
      <c r="C94" s="263"/>
      <c r="D94" s="263"/>
      <c r="E94" s="263"/>
      <c r="F94" s="263"/>
      <c r="G94" s="263"/>
      <c r="H94" s="263"/>
      <c r="I94" s="263"/>
      <c r="J94" s="263"/>
      <c r="K94" s="263"/>
      <c r="L94" s="52"/>
    </row>
    <row r="95" spans="2:14" x14ac:dyDescent="0.2">
      <c r="B95" s="52"/>
      <c r="C95" s="260" t="s">
        <v>104</v>
      </c>
      <c r="D95" s="255"/>
      <c r="E95" s="255"/>
      <c r="F95" s="255"/>
      <c r="G95" s="255"/>
      <c r="H95" s="255"/>
      <c r="I95" s="255"/>
      <c r="J95" s="255"/>
      <c r="K95" s="255"/>
      <c r="L95" s="52"/>
    </row>
    <row r="96" spans="2:14" x14ac:dyDescent="0.2">
      <c r="B96" s="52"/>
      <c r="C96" s="327"/>
      <c r="D96" s="328"/>
      <c r="E96" s="328"/>
      <c r="F96" s="328"/>
      <c r="G96" s="328"/>
      <c r="H96" s="328"/>
      <c r="I96" s="328"/>
      <c r="J96" s="328"/>
      <c r="K96" s="329"/>
      <c r="L96" s="52"/>
    </row>
    <row r="97" spans="2:12" x14ac:dyDescent="0.2">
      <c r="B97" s="52"/>
      <c r="C97" s="330"/>
      <c r="D97" s="475"/>
      <c r="E97" s="475"/>
      <c r="F97" s="475"/>
      <c r="G97" s="475"/>
      <c r="H97" s="475"/>
      <c r="I97" s="475"/>
      <c r="J97" s="475"/>
      <c r="K97" s="332"/>
      <c r="L97" s="52"/>
    </row>
    <row r="98" spans="2:12" x14ac:dyDescent="0.2">
      <c r="B98" s="52"/>
      <c r="C98" s="330"/>
      <c r="D98" s="475"/>
      <c r="E98" s="475"/>
      <c r="F98" s="475"/>
      <c r="G98" s="475"/>
      <c r="H98" s="475"/>
      <c r="I98" s="475"/>
      <c r="J98" s="475"/>
      <c r="K98" s="332"/>
      <c r="L98" s="52"/>
    </row>
    <row r="99" spans="2:12" x14ac:dyDescent="0.2">
      <c r="B99" s="52"/>
      <c r="C99" s="330"/>
      <c r="D99" s="475"/>
      <c r="E99" s="475"/>
      <c r="F99" s="475"/>
      <c r="G99" s="475"/>
      <c r="H99" s="475"/>
      <c r="I99" s="475"/>
      <c r="J99" s="475"/>
      <c r="K99" s="332"/>
      <c r="L99" s="52"/>
    </row>
    <row r="100" spans="2:12" x14ac:dyDescent="0.2">
      <c r="B100" s="52"/>
      <c r="C100" s="330"/>
      <c r="D100" s="475"/>
      <c r="E100" s="475"/>
      <c r="F100" s="475"/>
      <c r="G100" s="475"/>
      <c r="H100" s="475"/>
      <c r="I100" s="475"/>
      <c r="J100" s="475"/>
      <c r="K100" s="332"/>
      <c r="L100" s="52"/>
    </row>
    <row r="101" spans="2:12" x14ac:dyDescent="0.2">
      <c r="B101" s="52"/>
      <c r="C101" s="333"/>
      <c r="D101" s="334"/>
      <c r="E101" s="334"/>
      <c r="F101" s="334"/>
      <c r="G101" s="334"/>
      <c r="H101" s="334"/>
      <c r="I101" s="334"/>
      <c r="J101" s="334"/>
      <c r="K101" s="335"/>
      <c r="L101" s="52"/>
    </row>
    <row r="102" spans="2:12" x14ac:dyDescent="0.2">
      <c r="B102" s="52"/>
      <c r="C102" s="263"/>
      <c r="D102" s="263"/>
      <c r="E102" s="263"/>
      <c r="F102" s="263"/>
      <c r="G102" s="263"/>
      <c r="H102" s="263"/>
      <c r="I102" s="263"/>
      <c r="J102" s="263"/>
      <c r="K102" s="263"/>
      <c r="L102" s="52"/>
    </row>
    <row r="103" spans="2:12" x14ac:dyDescent="0.2">
      <c r="B103" s="52"/>
      <c r="C103" s="255"/>
      <c r="D103" s="255"/>
      <c r="E103" s="255"/>
      <c r="F103" s="255"/>
      <c r="G103" s="255"/>
      <c r="H103" s="255"/>
      <c r="I103" s="255"/>
      <c r="J103" s="255"/>
      <c r="K103" s="255"/>
      <c r="L103" s="52"/>
    </row>
    <row r="104" spans="2:12" ht="12.75" customHeight="1" x14ac:dyDescent="0.2">
      <c r="B104" s="52"/>
      <c r="C104" s="257" t="s">
        <v>12</v>
      </c>
      <c r="D104" s="379" t="s">
        <v>503</v>
      </c>
      <c r="E104" s="379"/>
      <c r="F104" s="379"/>
      <c r="G104" s="379"/>
      <c r="H104" s="379"/>
      <c r="I104" s="379"/>
      <c r="J104" s="379"/>
      <c r="K104" s="379"/>
      <c r="L104" s="52"/>
    </row>
    <row r="105" spans="2:12" x14ac:dyDescent="0.2">
      <c r="B105" s="52"/>
      <c r="C105" s="261"/>
      <c r="D105" s="379"/>
      <c r="E105" s="379"/>
      <c r="F105" s="379"/>
      <c r="G105" s="379"/>
      <c r="H105" s="379"/>
      <c r="I105" s="379"/>
      <c r="J105" s="379"/>
      <c r="K105" s="379"/>
      <c r="L105" s="52"/>
    </row>
    <row r="106" spans="2:12" x14ac:dyDescent="0.2">
      <c r="B106" s="52"/>
      <c r="C106" s="261"/>
      <c r="D106" s="117"/>
      <c r="E106" s="117"/>
      <c r="F106" s="117"/>
      <c r="G106" s="117"/>
      <c r="H106" s="117"/>
      <c r="I106" s="117"/>
      <c r="J106" s="117"/>
      <c r="K106" s="117"/>
      <c r="L106" s="52"/>
    </row>
    <row r="107" spans="2:12" ht="12.75" customHeight="1" x14ac:dyDescent="0.2">
      <c r="B107" s="52"/>
      <c r="C107" s="476" t="s">
        <v>490</v>
      </c>
      <c r="D107" s="476"/>
      <c r="E107" s="476"/>
      <c r="F107" s="476"/>
      <c r="G107" s="476"/>
      <c r="H107" s="476"/>
      <c r="I107" s="476"/>
      <c r="J107" s="476"/>
      <c r="K107" s="476"/>
      <c r="L107" s="52"/>
    </row>
    <row r="108" spans="2:12" ht="12.75" customHeight="1" x14ac:dyDescent="0.2">
      <c r="B108" s="52"/>
      <c r="C108" s="477" t="s">
        <v>491</v>
      </c>
      <c r="D108" s="477"/>
      <c r="E108" s="477"/>
      <c r="F108" s="477"/>
      <c r="G108" s="477"/>
      <c r="H108" s="477"/>
      <c r="I108" s="477"/>
      <c r="J108" s="477"/>
      <c r="K108" s="477"/>
      <c r="L108" s="52"/>
    </row>
    <row r="109" spans="2:12" x14ac:dyDescent="0.2">
      <c r="B109" s="52"/>
      <c r="C109" s="477"/>
      <c r="D109" s="477"/>
      <c r="E109" s="477"/>
      <c r="F109" s="477"/>
      <c r="G109" s="477"/>
      <c r="H109" s="477"/>
      <c r="I109" s="477"/>
      <c r="J109" s="477"/>
      <c r="K109" s="477"/>
      <c r="L109" s="52"/>
    </row>
    <row r="110" spans="2:12" x14ac:dyDescent="0.2">
      <c r="B110" s="52"/>
      <c r="C110" s="477"/>
      <c r="D110" s="477"/>
      <c r="E110" s="477"/>
      <c r="F110" s="477"/>
      <c r="G110" s="477"/>
      <c r="H110" s="477"/>
      <c r="I110" s="477"/>
      <c r="J110" s="477"/>
      <c r="K110" s="477"/>
      <c r="L110" s="52"/>
    </row>
    <row r="111" spans="2:12" x14ac:dyDescent="0.2">
      <c r="B111" s="52"/>
      <c r="C111" s="477"/>
      <c r="D111" s="477"/>
      <c r="E111" s="477"/>
      <c r="F111" s="477"/>
      <c r="G111" s="477"/>
      <c r="H111" s="477"/>
      <c r="I111" s="477"/>
      <c r="J111" s="477"/>
      <c r="K111" s="477"/>
      <c r="L111" s="52"/>
    </row>
    <row r="112" spans="2:12" x14ac:dyDescent="0.2">
      <c r="B112" s="52"/>
      <c r="C112" s="477"/>
      <c r="D112" s="477"/>
      <c r="E112" s="477"/>
      <c r="F112" s="477"/>
      <c r="G112" s="477"/>
      <c r="H112" s="477"/>
      <c r="I112" s="477"/>
      <c r="J112" s="477"/>
      <c r="K112" s="477"/>
      <c r="L112" s="52"/>
    </row>
    <row r="113" spans="2:14" x14ac:dyDescent="0.2">
      <c r="B113" s="52"/>
      <c r="C113" s="477"/>
      <c r="D113" s="477"/>
      <c r="E113" s="477"/>
      <c r="F113" s="477"/>
      <c r="G113" s="477"/>
      <c r="H113" s="477"/>
      <c r="I113" s="477"/>
      <c r="J113" s="477"/>
      <c r="K113" s="477"/>
      <c r="L113" s="52"/>
    </row>
    <row r="114" spans="2:14" x14ac:dyDescent="0.2">
      <c r="B114" s="52"/>
      <c r="C114" s="477"/>
      <c r="D114" s="477"/>
      <c r="E114" s="477"/>
      <c r="F114" s="477"/>
      <c r="G114" s="477"/>
      <c r="H114" s="477"/>
      <c r="I114" s="477"/>
      <c r="J114" s="477"/>
      <c r="K114" s="477"/>
      <c r="L114" s="52"/>
    </row>
    <row r="115" spans="2:14" x14ac:dyDescent="0.2">
      <c r="B115" s="52"/>
      <c r="C115" s="477"/>
      <c r="D115" s="477"/>
      <c r="E115" s="477"/>
      <c r="F115" s="477"/>
      <c r="G115" s="477"/>
      <c r="H115" s="477"/>
      <c r="I115" s="477"/>
      <c r="J115" s="477"/>
      <c r="K115" s="477"/>
      <c r="L115" s="52"/>
    </row>
    <row r="116" spans="2:14" ht="12.75" customHeight="1" x14ac:dyDescent="0.2">
      <c r="B116" s="52"/>
      <c r="C116" s="476" t="s">
        <v>492</v>
      </c>
      <c r="D116" s="476"/>
      <c r="E116" s="476"/>
      <c r="F116" s="476"/>
      <c r="G116" s="476"/>
      <c r="H116" s="476"/>
      <c r="I116" s="476"/>
      <c r="J116" s="476"/>
      <c r="K116" s="476"/>
      <c r="L116" s="52"/>
    </row>
    <row r="117" spans="2:14" x14ac:dyDescent="0.2">
      <c r="B117" s="52"/>
      <c r="C117" s="477" t="s">
        <v>493</v>
      </c>
      <c r="D117" s="477"/>
      <c r="E117" s="477"/>
      <c r="F117" s="477"/>
      <c r="G117" s="477"/>
      <c r="H117" s="477"/>
      <c r="I117" s="477"/>
      <c r="J117" s="477"/>
      <c r="K117" s="477"/>
      <c r="L117" s="52"/>
    </row>
    <row r="118" spans="2:14" x14ac:dyDescent="0.2">
      <c r="B118" s="52"/>
      <c r="C118" s="477"/>
      <c r="D118" s="477"/>
      <c r="E118" s="477"/>
      <c r="F118" s="477"/>
      <c r="G118" s="477"/>
      <c r="H118" s="477"/>
      <c r="I118" s="477"/>
      <c r="J118" s="477"/>
      <c r="K118" s="477"/>
      <c r="L118" s="52"/>
    </row>
    <row r="119" spans="2:14" x14ac:dyDescent="0.2">
      <c r="B119" s="52"/>
      <c r="C119" s="477"/>
      <c r="D119" s="477"/>
      <c r="E119" s="477"/>
      <c r="F119" s="477"/>
      <c r="G119" s="477"/>
      <c r="H119" s="477"/>
      <c r="I119" s="477"/>
      <c r="J119" s="477"/>
      <c r="K119" s="477"/>
      <c r="L119" s="52"/>
    </row>
    <row r="120" spans="2:14" x14ac:dyDescent="0.2">
      <c r="B120" s="52"/>
      <c r="C120" s="477"/>
      <c r="D120" s="477"/>
      <c r="E120" s="477"/>
      <c r="F120" s="477"/>
      <c r="G120" s="477"/>
      <c r="H120" s="477"/>
      <c r="I120" s="477"/>
      <c r="J120" s="477"/>
      <c r="K120" s="477"/>
      <c r="L120" s="52"/>
      <c r="N120" s="54"/>
    </row>
    <row r="121" spans="2:14" x14ac:dyDescent="0.2">
      <c r="B121" s="52"/>
      <c r="C121" s="477"/>
      <c r="D121" s="477"/>
      <c r="E121" s="477"/>
      <c r="F121" s="477"/>
      <c r="G121" s="477"/>
      <c r="H121" s="477"/>
      <c r="I121" s="477"/>
      <c r="J121" s="477"/>
      <c r="K121" s="477"/>
      <c r="L121" s="52"/>
      <c r="N121" s="54"/>
    </row>
    <row r="122" spans="2:14" x14ac:dyDescent="0.2">
      <c r="B122" s="52"/>
      <c r="C122" s="477"/>
      <c r="D122" s="477"/>
      <c r="E122" s="477"/>
      <c r="F122" s="477"/>
      <c r="G122" s="477"/>
      <c r="H122" s="477"/>
      <c r="I122" s="477"/>
      <c r="J122" s="477"/>
      <c r="K122" s="477"/>
      <c r="L122" s="52"/>
      <c r="N122" s="54"/>
    </row>
    <row r="123" spans="2:14" x14ac:dyDescent="0.2">
      <c r="B123" s="52"/>
      <c r="C123" s="477"/>
      <c r="D123" s="477"/>
      <c r="E123" s="477"/>
      <c r="F123" s="477"/>
      <c r="G123" s="477"/>
      <c r="H123" s="477"/>
      <c r="I123" s="477"/>
      <c r="J123" s="477"/>
      <c r="K123" s="477"/>
      <c r="L123" s="52"/>
      <c r="N123" s="54"/>
    </row>
    <row r="124" spans="2:14" x14ac:dyDescent="0.2">
      <c r="B124" s="52"/>
      <c r="C124" s="477"/>
      <c r="D124" s="477"/>
      <c r="E124" s="477"/>
      <c r="F124" s="477"/>
      <c r="G124" s="477"/>
      <c r="H124" s="477"/>
      <c r="I124" s="477"/>
      <c r="J124" s="477"/>
      <c r="K124" s="477"/>
      <c r="L124" s="52"/>
      <c r="N124" s="54"/>
    </row>
    <row r="125" spans="2:14" x14ac:dyDescent="0.2">
      <c r="B125" s="52"/>
      <c r="C125" s="477"/>
      <c r="D125" s="477"/>
      <c r="E125" s="477"/>
      <c r="F125" s="477"/>
      <c r="G125" s="477"/>
      <c r="H125" s="477"/>
      <c r="I125" s="477"/>
      <c r="J125" s="477"/>
      <c r="K125" s="477"/>
      <c r="L125" s="52"/>
      <c r="N125" s="54"/>
    </row>
    <row r="126" spans="2:14" x14ac:dyDescent="0.2">
      <c r="B126" s="52"/>
      <c r="C126" s="477"/>
      <c r="D126" s="477"/>
      <c r="E126" s="477"/>
      <c r="F126" s="477"/>
      <c r="G126" s="477"/>
      <c r="H126" s="477"/>
      <c r="I126" s="477"/>
      <c r="J126" s="477"/>
      <c r="K126" s="477"/>
      <c r="L126" s="52"/>
      <c r="N126" s="54"/>
    </row>
    <row r="127" spans="2:14" x14ac:dyDescent="0.2">
      <c r="B127" s="52"/>
      <c r="C127" s="477"/>
      <c r="D127" s="477"/>
      <c r="E127" s="477"/>
      <c r="F127" s="477"/>
      <c r="G127" s="477"/>
      <c r="H127" s="477"/>
      <c r="I127" s="477"/>
      <c r="J127" s="477"/>
      <c r="K127" s="477"/>
      <c r="L127" s="52"/>
      <c r="N127" s="54"/>
    </row>
    <row r="128" spans="2:14" x14ac:dyDescent="0.2">
      <c r="B128" s="52"/>
      <c r="C128" s="476" t="s">
        <v>494</v>
      </c>
      <c r="D128" s="476"/>
      <c r="E128" s="476"/>
      <c r="F128" s="476"/>
      <c r="G128" s="476"/>
      <c r="H128" s="476"/>
      <c r="I128" s="476"/>
      <c r="J128" s="476"/>
      <c r="K128" s="476"/>
      <c r="L128" s="52"/>
      <c r="N128" s="54"/>
    </row>
    <row r="129" spans="2:14" x14ac:dyDescent="0.2">
      <c r="B129" s="52"/>
      <c r="C129" s="477" t="s">
        <v>495</v>
      </c>
      <c r="D129" s="477"/>
      <c r="E129" s="477"/>
      <c r="F129" s="477"/>
      <c r="G129" s="477"/>
      <c r="H129" s="477"/>
      <c r="I129" s="477"/>
      <c r="J129" s="477"/>
      <c r="K129" s="477"/>
      <c r="L129" s="52"/>
      <c r="N129" s="54"/>
    </row>
    <row r="130" spans="2:14" x14ac:dyDescent="0.2">
      <c r="B130" s="52"/>
      <c r="C130" s="477"/>
      <c r="D130" s="477"/>
      <c r="E130" s="477"/>
      <c r="F130" s="477"/>
      <c r="G130" s="477"/>
      <c r="H130" s="477"/>
      <c r="I130" s="477"/>
      <c r="J130" s="477"/>
      <c r="K130" s="477"/>
      <c r="L130" s="52"/>
      <c r="N130" s="54"/>
    </row>
    <row r="131" spans="2:14" x14ac:dyDescent="0.2">
      <c r="B131" s="52"/>
      <c r="C131" s="477"/>
      <c r="D131" s="477"/>
      <c r="E131" s="477"/>
      <c r="F131" s="477"/>
      <c r="G131" s="477"/>
      <c r="H131" s="477"/>
      <c r="I131" s="477"/>
      <c r="J131" s="477"/>
      <c r="K131" s="477"/>
      <c r="L131" s="52"/>
      <c r="N131" s="54"/>
    </row>
    <row r="132" spans="2:14" x14ac:dyDescent="0.2">
      <c r="B132" s="52"/>
      <c r="C132" s="477"/>
      <c r="D132" s="477"/>
      <c r="E132" s="477"/>
      <c r="F132" s="477"/>
      <c r="G132" s="477"/>
      <c r="H132" s="477"/>
      <c r="I132" s="477"/>
      <c r="J132" s="477"/>
      <c r="K132" s="477"/>
      <c r="L132" s="52"/>
      <c r="N132" s="54"/>
    </row>
    <row r="133" spans="2:14" x14ac:dyDescent="0.2">
      <c r="B133" s="52"/>
      <c r="C133" s="477"/>
      <c r="D133" s="477"/>
      <c r="E133" s="477"/>
      <c r="F133" s="477"/>
      <c r="G133" s="477"/>
      <c r="H133" s="477"/>
      <c r="I133" s="477"/>
      <c r="J133" s="477"/>
      <c r="K133" s="477"/>
      <c r="L133" s="52"/>
      <c r="N133" s="54"/>
    </row>
    <row r="134" spans="2:14" x14ac:dyDescent="0.2">
      <c r="B134" s="52"/>
      <c r="C134" s="477"/>
      <c r="D134" s="477"/>
      <c r="E134" s="477"/>
      <c r="F134" s="477"/>
      <c r="G134" s="477"/>
      <c r="H134" s="477"/>
      <c r="I134" s="477"/>
      <c r="J134" s="477"/>
      <c r="K134" s="477"/>
      <c r="L134" s="52"/>
      <c r="N134" s="54"/>
    </row>
    <row r="135" spans="2:14" x14ac:dyDescent="0.2">
      <c r="B135" s="52"/>
      <c r="C135" s="477"/>
      <c r="D135" s="477"/>
      <c r="E135" s="477"/>
      <c r="F135" s="477"/>
      <c r="G135" s="477"/>
      <c r="H135" s="477"/>
      <c r="I135" s="477"/>
      <c r="J135" s="477"/>
      <c r="K135" s="477"/>
      <c r="L135" s="52"/>
    </row>
    <row r="136" spans="2:14" x14ac:dyDescent="0.2">
      <c r="B136" s="52"/>
      <c r="C136" s="477"/>
      <c r="D136" s="477"/>
      <c r="E136" s="477"/>
      <c r="F136" s="477"/>
      <c r="G136" s="477"/>
      <c r="H136" s="477"/>
      <c r="I136" s="477"/>
      <c r="J136" s="477"/>
      <c r="K136" s="477"/>
      <c r="L136" s="52"/>
    </row>
    <row r="137" spans="2:14" x14ac:dyDescent="0.2">
      <c r="B137" s="52"/>
      <c r="C137" s="477"/>
      <c r="D137" s="477"/>
      <c r="E137" s="477"/>
      <c r="F137" s="477"/>
      <c r="G137" s="477"/>
      <c r="H137" s="477"/>
      <c r="I137" s="477"/>
      <c r="J137" s="477"/>
      <c r="K137" s="477"/>
      <c r="L137" s="52"/>
    </row>
    <row r="138" spans="2:14" x14ac:dyDescent="0.2">
      <c r="B138" s="52"/>
      <c r="C138" s="477"/>
      <c r="D138" s="477"/>
      <c r="E138" s="477"/>
      <c r="F138" s="477"/>
      <c r="G138" s="477"/>
      <c r="H138" s="477"/>
      <c r="I138" s="477"/>
      <c r="J138" s="477"/>
      <c r="K138" s="477"/>
      <c r="L138" s="52"/>
    </row>
    <row r="139" spans="2:14" x14ac:dyDescent="0.2">
      <c r="B139" s="52"/>
      <c r="C139" s="477"/>
      <c r="D139" s="477"/>
      <c r="E139" s="477"/>
      <c r="F139" s="477"/>
      <c r="G139" s="477"/>
      <c r="H139" s="477"/>
      <c r="I139" s="477"/>
      <c r="J139" s="477"/>
      <c r="K139" s="477"/>
      <c r="L139" s="52"/>
    </row>
    <row r="140" spans="2:14" x14ac:dyDescent="0.2">
      <c r="B140" s="52"/>
      <c r="C140" s="477"/>
      <c r="D140" s="477"/>
      <c r="E140" s="477"/>
      <c r="F140" s="477"/>
      <c r="G140" s="477"/>
      <c r="H140" s="477"/>
      <c r="I140" s="477"/>
      <c r="J140" s="477"/>
      <c r="K140" s="477"/>
      <c r="L140" s="52"/>
    </row>
    <row r="141" spans="2:14" x14ac:dyDescent="0.2">
      <c r="B141" s="52"/>
      <c r="C141" s="477"/>
      <c r="D141" s="477"/>
      <c r="E141" s="477"/>
      <c r="F141" s="477"/>
      <c r="G141" s="477"/>
      <c r="H141" s="477"/>
      <c r="I141" s="477"/>
      <c r="J141" s="477"/>
      <c r="K141" s="477"/>
      <c r="L141" s="52"/>
    </row>
    <row r="142" spans="2:14" x14ac:dyDescent="0.2">
      <c r="B142" s="52"/>
      <c r="C142" s="477"/>
      <c r="D142" s="477"/>
      <c r="E142" s="477"/>
      <c r="F142" s="477"/>
      <c r="G142" s="477"/>
      <c r="H142" s="477"/>
      <c r="I142" s="477"/>
      <c r="J142" s="477"/>
      <c r="K142" s="477"/>
      <c r="L142" s="52"/>
    </row>
    <row r="143" spans="2:14" x14ac:dyDescent="0.2">
      <c r="B143" s="52"/>
      <c r="C143" s="477"/>
      <c r="D143" s="477"/>
      <c r="E143" s="477"/>
      <c r="F143" s="477"/>
      <c r="G143" s="477"/>
      <c r="H143" s="477"/>
      <c r="I143" s="477"/>
      <c r="J143" s="477"/>
      <c r="K143" s="477"/>
      <c r="L143" s="52"/>
    </row>
    <row r="144" spans="2:14" x14ac:dyDescent="0.2">
      <c r="B144" s="52"/>
      <c r="C144" s="477"/>
      <c r="D144" s="477"/>
      <c r="E144" s="477"/>
      <c r="F144" s="477"/>
      <c r="G144" s="477"/>
      <c r="H144" s="477"/>
      <c r="I144" s="477"/>
      <c r="J144" s="477"/>
      <c r="K144" s="477"/>
      <c r="L144" s="52"/>
    </row>
    <row r="145" spans="2:14" x14ac:dyDescent="0.2">
      <c r="B145" s="52"/>
      <c r="C145" s="477"/>
      <c r="D145" s="477"/>
      <c r="E145" s="477"/>
      <c r="F145" s="477"/>
      <c r="G145" s="477"/>
      <c r="H145" s="477"/>
      <c r="I145" s="477"/>
      <c r="J145" s="477"/>
      <c r="K145" s="477"/>
      <c r="L145" s="52"/>
    </row>
    <row r="146" spans="2:14" x14ac:dyDescent="0.2">
      <c r="B146" s="52"/>
      <c r="C146" s="264"/>
      <c r="D146" s="264"/>
      <c r="E146" s="264"/>
      <c r="F146" s="264"/>
      <c r="G146" s="264"/>
      <c r="H146" s="264"/>
      <c r="I146" s="264"/>
      <c r="J146" s="264"/>
      <c r="K146" s="264"/>
      <c r="L146" s="52"/>
    </row>
    <row r="147" spans="2:14" x14ac:dyDescent="0.2">
      <c r="B147" s="52"/>
      <c r="C147" s="321" t="s">
        <v>2</v>
      </c>
      <c r="D147" s="322"/>
      <c r="E147" s="322"/>
      <c r="F147" s="322"/>
      <c r="G147" s="322"/>
      <c r="H147" s="322"/>
      <c r="I147" s="322"/>
      <c r="J147" s="322"/>
      <c r="K147" s="323"/>
      <c r="L147" s="52"/>
    </row>
    <row r="148" spans="2:14" ht="12.75" customHeight="1" x14ac:dyDescent="0.2">
      <c r="B148" s="52"/>
      <c r="C148" s="337" t="s">
        <v>504</v>
      </c>
      <c r="D148" s="338"/>
      <c r="E148" s="338"/>
      <c r="F148" s="338"/>
      <c r="G148" s="338"/>
      <c r="H148" s="338"/>
      <c r="I148" s="338"/>
      <c r="J148" s="339"/>
      <c r="K148" s="361"/>
      <c r="L148" s="52"/>
      <c r="N148" s="53" t="s">
        <v>48</v>
      </c>
    </row>
    <row r="149" spans="2:14" x14ac:dyDescent="0.2">
      <c r="B149" s="52"/>
      <c r="C149" s="340"/>
      <c r="D149" s="473"/>
      <c r="E149" s="473"/>
      <c r="F149" s="473"/>
      <c r="G149" s="473"/>
      <c r="H149" s="473"/>
      <c r="I149" s="473"/>
      <c r="J149" s="342"/>
      <c r="K149" s="362"/>
      <c r="L149" s="52"/>
    </row>
    <row r="150" spans="2:14" x14ac:dyDescent="0.2">
      <c r="B150" s="52"/>
      <c r="C150" s="343"/>
      <c r="D150" s="344"/>
      <c r="E150" s="344"/>
      <c r="F150" s="344"/>
      <c r="G150" s="344"/>
      <c r="H150" s="344"/>
      <c r="I150" s="344"/>
      <c r="J150" s="345"/>
      <c r="K150" s="363"/>
      <c r="L150" s="52"/>
    </row>
    <row r="151" spans="2:14" ht="12.75" customHeight="1" x14ac:dyDescent="0.2">
      <c r="B151" s="52"/>
      <c r="C151" s="337" t="s">
        <v>505</v>
      </c>
      <c r="D151" s="338"/>
      <c r="E151" s="338"/>
      <c r="F151" s="338"/>
      <c r="G151" s="338"/>
      <c r="H151" s="338"/>
      <c r="I151" s="338"/>
      <c r="J151" s="339"/>
      <c r="K151" s="361"/>
      <c r="L151" s="52"/>
      <c r="N151" s="53">
        <v>0</v>
      </c>
    </row>
    <row r="152" spans="2:14" x14ac:dyDescent="0.2">
      <c r="B152" s="52"/>
      <c r="C152" s="340"/>
      <c r="D152" s="473"/>
      <c r="E152" s="473"/>
      <c r="F152" s="473"/>
      <c r="G152" s="473"/>
      <c r="H152" s="473"/>
      <c r="I152" s="473"/>
      <c r="J152" s="342"/>
      <c r="K152" s="362"/>
      <c r="L152" s="52"/>
    </row>
    <row r="153" spans="2:14" x14ac:dyDescent="0.2">
      <c r="B153" s="52"/>
      <c r="C153" s="343"/>
      <c r="D153" s="344"/>
      <c r="E153" s="344"/>
      <c r="F153" s="344"/>
      <c r="G153" s="344"/>
      <c r="H153" s="344"/>
      <c r="I153" s="344"/>
      <c r="J153" s="345"/>
      <c r="K153" s="363"/>
      <c r="L153" s="52"/>
    </row>
    <row r="154" spans="2:14" ht="12.75" customHeight="1" x14ac:dyDescent="0.2">
      <c r="B154" s="52"/>
      <c r="C154" s="337" t="s">
        <v>506</v>
      </c>
      <c r="D154" s="338"/>
      <c r="E154" s="338"/>
      <c r="F154" s="338"/>
      <c r="G154" s="338"/>
      <c r="H154" s="338"/>
      <c r="I154" s="338"/>
      <c r="J154" s="339"/>
      <c r="K154" s="361"/>
      <c r="L154" s="52"/>
      <c r="N154" s="53" t="s">
        <v>47</v>
      </c>
    </row>
    <row r="155" spans="2:14" x14ac:dyDescent="0.2">
      <c r="B155" s="52"/>
      <c r="C155" s="340"/>
      <c r="D155" s="473"/>
      <c r="E155" s="473"/>
      <c r="F155" s="473"/>
      <c r="G155" s="473"/>
      <c r="H155" s="473"/>
      <c r="I155" s="473"/>
      <c r="J155" s="342"/>
      <c r="K155" s="362"/>
      <c r="L155" s="52"/>
    </row>
    <row r="156" spans="2:14" x14ac:dyDescent="0.2">
      <c r="B156" s="52"/>
      <c r="C156" s="343"/>
      <c r="D156" s="344"/>
      <c r="E156" s="344"/>
      <c r="F156" s="344"/>
      <c r="G156" s="344"/>
      <c r="H156" s="344"/>
      <c r="I156" s="344"/>
      <c r="J156" s="345"/>
      <c r="K156" s="363"/>
      <c r="L156" s="52"/>
    </row>
    <row r="157" spans="2:14" ht="12.75" customHeight="1" x14ac:dyDescent="0.2">
      <c r="B157" s="52"/>
      <c r="C157" s="337" t="s">
        <v>507</v>
      </c>
      <c r="D157" s="338"/>
      <c r="E157" s="338"/>
      <c r="F157" s="338"/>
      <c r="G157" s="338"/>
      <c r="H157" s="338"/>
      <c r="I157" s="338"/>
      <c r="J157" s="339"/>
      <c r="K157" s="361"/>
      <c r="L157" s="52"/>
      <c r="N157" s="53" t="s">
        <v>489</v>
      </c>
    </row>
    <row r="158" spans="2:14" x14ac:dyDescent="0.2">
      <c r="B158" s="52"/>
      <c r="C158" s="340"/>
      <c r="D158" s="473"/>
      <c r="E158" s="473"/>
      <c r="F158" s="473"/>
      <c r="G158" s="473"/>
      <c r="H158" s="473"/>
      <c r="I158" s="473"/>
      <c r="J158" s="342"/>
      <c r="K158" s="362"/>
      <c r="L158" s="52"/>
    </row>
    <row r="159" spans="2:14" x14ac:dyDescent="0.2">
      <c r="B159" s="52"/>
      <c r="C159" s="343"/>
      <c r="D159" s="344"/>
      <c r="E159" s="344"/>
      <c r="F159" s="344"/>
      <c r="G159" s="344"/>
      <c r="H159" s="344"/>
      <c r="I159" s="344"/>
      <c r="J159" s="345"/>
      <c r="K159" s="363"/>
      <c r="L159" s="52"/>
    </row>
    <row r="160" spans="2:14" x14ac:dyDescent="0.2">
      <c r="B160" s="52"/>
      <c r="C160" s="474" t="str">
        <f>IF(COUNTIFS(K148:K159,"x")&gt;1,"Bitte setzen Sie nur ein Kreuz.","")</f>
        <v/>
      </c>
      <c r="D160" s="474"/>
      <c r="E160" s="474"/>
      <c r="F160" s="474"/>
      <c r="G160" s="474"/>
      <c r="H160" s="474"/>
      <c r="I160" s="474"/>
      <c r="J160" s="474"/>
      <c r="K160" s="474"/>
      <c r="L160" s="52"/>
    </row>
    <row r="161" spans="2:12" x14ac:dyDescent="0.2">
      <c r="B161" s="52"/>
      <c r="C161" s="474"/>
      <c r="D161" s="474"/>
      <c r="E161" s="474"/>
      <c r="F161" s="474"/>
      <c r="G161" s="474"/>
      <c r="H161" s="474"/>
      <c r="I161" s="474"/>
      <c r="J161" s="474"/>
      <c r="K161" s="474"/>
      <c r="L161" s="52"/>
    </row>
    <row r="162" spans="2:12" x14ac:dyDescent="0.2">
      <c r="B162" s="52"/>
      <c r="C162" s="263"/>
      <c r="D162" s="263"/>
      <c r="E162" s="263"/>
      <c r="F162" s="263"/>
      <c r="G162" s="263"/>
      <c r="H162" s="263"/>
      <c r="I162" s="263"/>
      <c r="J162" s="263"/>
      <c r="K162" s="263"/>
      <c r="L162" s="52"/>
    </row>
    <row r="163" spans="2:12" x14ac:dyDescent="0.2">
      <c r="B163" s="52"/>
      <c r="C163" s="260" t="s">
        <v>104</v>
      </c>
      <c r="D163" s="255"/>
      <c r="E163" s="255"/>
      <c r="F163" s="255"/>
      <c r="G163" s="255"/>
      <c r="H163" s="255"/>
      <c r="I163" s="255"/>
      <c r="J163" s="255"/>
      <c r="K163" s="255"/>
      <c r="L163" s="52"/>
    </row>
    <row r="164" spans="2:12" x14ac:dyDescent="0.2">
      <c r="B164" s="52"/>
      <c r="C164" s="327"/>
      <c r="D164" s="328"/>
      <c r="E164" s="328"/>
      <c r="F164" s="328"/>
      <c r="G164" s="328"/>
      <c r="H164" s="328"/>
      <c r="I164" s="328"/>
      <c r="J164" s="328"/>
      <c r="K164" s="329"/>
      <c r="L164" s="52"/>
    </row>
    <row r="165" spans="2:12" x14ac:dyDescent="0.2">
      <c r="B165" s="52"/>
      <c r="C165" s="330"/>
      <c r="D165" s="475"/>
      <c r="E165" s="475"/>
      <c r="F165" s="475"/>
      <c r="G165" s="475"/>
      <c r="H165" s="475"/>
      <c r="I165" s="475"/>
      <c r="J165" s="475"/>
      <c r="K165" s="332"/>
      <c r="L165" s="52"/>
    </row>
    <row r="166" spans="2:12" x14ac:dyDescent="0.2">
      <c r="B166" s="52"/>
      <c r="C166" s="330"/>
      <c r="D166" s="475"/>
      <c r="E166" s="475"/>
      <c r="F166" s="475"/>
      <c r="G166" s="475"/>
      <c r="H166" s="475"/>
      <c r="I166" s="475"/>
      <c r="J166" s="475"/>
      <c r="K166" s="332"/>
      <c r="L166" s="52"/>
    </row>
    <row r="167" spans="2:12" x14ac:dyDescent="0.2">
      <c r="B167" s="52"/>
      <c r="C167" s="330"/>
      <c r="D167" s="475"/>
      <c r="E167" s="475"/>
      <c r="F167" s="475"/>
      <c r="G167" s="475"/>
      <c r="H167" s="475"/>
      <c r="I167" s="475"/>
      <c r="J167" s="475"/>
      <c r="K167" s="332"/>
      <c r="L167" s="52"/>
    </row>
    <row r="168" spans="2:12" x14ac:dyDescent="0.2">
      <c r="B168" s="52"/>
      <c r="C168" s="330"/>
      <c r="D168" s="475"/>
      <c r="E168" s="475"/>
      <c r="F168" s="475"/>
      <c r="G168" s="475"/>
      <c r="H168" s="475"/>
      <c r="I168" s="475"/>
      <c r="J168" s="475"/>
      <c r="K168" s="332"/>
      <c r="L168" s="52"/>
    </row>
    <row r="169" spans="2:12" x14ac:dyDescent="0.2">
      <c r="B169" s="52"/>
      <c r="C169" s="333"/>
      <c r="D169" s="334"/>
      <c r="E169" s="334"/>
      <c r="F169" s="334"/>
      <c r="G169" s="334"/>
      <c r="H169" s="334"/>
      <c r="I169" s="334"/>
      <c r="J169" s="334"/>
      <c r="K169" s="335"/>
      <c r="L169" s="52"/>
    </row>
    <row r="170" spans="2:12" x14ac:dyDescent="0.2">
      <c r="B170" s="52"/>
      <c r="C170" s="197"/>
      <c r="D170" s="197"/>
      <c r="E170" s="197"/>
      <c r="F170" s="197"/>
      <c r="G170" s="197"/>
      <c r="H170" s="197"/>
      <c r="I170" s="197"/>
      <c r="J170" s="197"/>
      <c r="K170" s="197"/>
      <c r="L170" s="52"/>
    </row>
    <row r="171" spans="2:12" x14ac:dyDescent="0.2">
      <c r="B171" s="52"/>
      <c r="C171" s="197"/>
      <c r="D171" s="197"/>
      <c r="E171" s="197"/>
      <c r="F171" s="197"/>
      <c r="G171" s="197"/>
      <c r="H171" s="197"/>
      <c r="I171" s="197"/>
      <c r="J171" s="197"/>
      <c r="K171" s="197"/>
      <c r="L171" s="52"/>
    </row>
    <row r="172" spans="2:12" x14ac:dyDescent="0.2">
      <c r="B172" s="52"/>
      <c r="C172" s="197"/>
      <c r="D172" s="197"/>
      <c r="E172" s="197"/>
      <c r="F172" s="197"/>
      <c r="G172" s="197"/>
      <c r="H172" s="197"/>
      <c r="I172" s="197"/>
      <c r="J172" s="197"/>
      <c r="K172" s="197"/>
      <c r="L172" s="52"/>
    </row>
    <row r="173" spans="2:12" x14ac:dyDescent="0.2">
      <c r="B173" s="52"/>
      <c r="C173" s="467" t="s">
        <v>243</v>
      </c>
      <c r="D173" s="467"/>
      <c r="E173" s="467"/>
      <c r="F173" s="467"/>
      <c r="G173" s="467"/>
      <c r="H173" s="467"/>
      <c r="I173" s="467"/>
      <c r="J173" s="467"/>
      <c r="K173" s="467"/>
      <c r="L173" s="52"/>
    </row>
    <row r="174" spans="2:12" x14ac:dyDescent="0.2">
      <c r="B174" s="52"/>
      <c r="C174" s="197"/>
      <c r="D174" s="197"/>
      <c r="E174" s="197"/>
      <c r="F174" s="197"/>
      <c r="G174" s="197"/>
      <c r="H174" s="197"/>
      <c r="I174" s="197"/>
      <c r="J174" s="197"/>
      <c r="K174" s="197"/>
      <c r="L174" s="52"/>
    </row>
    <row r="175" spans="2:12" x14ac:dyDescent="0.2">
      <c r="B175" s="52"/>
      <c r="C175" s="158"/>
      <c r="D175" s="52"/>
      <c r="E175" s="265"/>
      <c r="F175" s="52"/>
      <c r="G175" s="52"/>
      <c r="H175" s="52"/>
      <c r="I175" s="52"/>
      <c r="J175" s="52"/>
      <c r="K175" s="52"/>
      <c r="L175" s="52"/>
    </row>
    <row r="176" spans="2:12" x14ac:dyDescent="0.2">
      <c r="B176" s="52"/>
      <c r="C176" s="158"/>
      <c r="D176" s="52"/>
      <c r="E176" s="265"/>
      <c r="F176" s="52"/>
      <c r="G176" s="52"/>
      <c r="H176" s="468" t="s">
        <v>242</v>
      </c>
      <c r="I176" s="468"/>
      <c r="J176" s="468"/>
      <c r="K176" s="468"/>
      <c r="L176" s="52"/>
    </row>
    <row r="177" spans="2:16" x14ac:dyDescent="0.2">
      <c r="B177" s="52"/>
      <c r="C177" s="52"/>
      <c r="D177" s="52"/>
      <c r="E177" s="52"/>
      <c r="F177" s="52"/>
      <c r="G177" s="52"/>
      <c r="H177" s="52"/>
      <c r="I177" s="52"/>
      <c r="J177" s="52"/>
      <c r="K177" s="52"/>
      <c r="L177" s="52"/>
    </row>
    <row r="178" spans="2:16" s="52" customFormat="1" hidden="1" x14ac:dyDescent="0.2">
      <c r="N178" s="53"/>
      <c r="O178" s="54"/>
      <c r="P178" s="54"/>
    </row>
    <row r="179" spans="2:16" s="52" customFormat="1" hidden="1" x14ac:dyDescent="0.2">
      <c r="N179" s="53"/>
      <c r="O179" s="54"/>
      <c r="P179" s="54"/>
    </row>
    <row r="180" spans="2:16" s="52" customFormat="1" hidden="1" x14ac:dyDescent="0.2">
      <c r="N180" s="53"/>
      <c r="O180" s="54"/>
      <c r="P180" s="54"/>
    </row>
    <row r="181" spans="2:16" s="52" customFormat="1" hidden="1" x14ac:dyDescent="0.2">
      <c r="N181" s="53"/>
      <c r="O181" s="54"/>
      <c r="P181" s="54"/>
    </row>
    <row r="182" spans="2:16" s="52" customFormat="1" hidden="1" x14ac:dyDescent="0.2">
      <c r="N182" s="53"/>
      <c r="O182" s="54"/>
      <c r="P182" s="54"/>
    </row>
    <row r="183" spans="2:16" s="52" customFormat="1" hidden="1" x14ac:dyDescent="0.2">
      <c r="N183" s="53"/>
      <c r="O183" s="54"/>
      <c r="P183" s="54"/>
    </row>
    <row r="184" spans="2:16" s="52" customFormat="1" hidden="1" x14ac:dyDescent="0.2">
      <c r="N184" s="53"/>
      <c r="O184" s="54"/>
      <c r="P184" s="54"/>
    </row>
    <row r="185" spans="2:16" s="52" customFormat="1" hidden="1" x14ac:dyDescent="0.2">
      <c r="N185" s="53"/>
      <c r="O185" s="54"/>
      <c r="P185" s="54"/>
    </row>
    <row r="186" spans="2:16" s="52" customFormat="1" hidden="1" x14ac:dyDescent="0.2">
      <c r="N186" s="53"/>
      <c r="O186" s="54"/>
      <c r="P186" s="54"/>
    </row>
    <row r="187" spans="2:16" ht="12.75" customHeight="1" x14ac:dyDescent="0.2"/>
  </sheetData>
  <sheetProtection algorithmName="SHA-512" hashValue="3tNLrrUisXgWZkr20Td5Azmr3rBpGlTI4V/fDK2ZbInXNe291C/tdBXcjpbtuPieW9z7gUJ2s9knBEo8STnnGA==" saltValue="klRcAPwZnoycamF5umKUFw==" spinCount="100000" sheet="1" objects="1" scenarios="1"/>
  <mergeCells count="49">
    <mergeCell ref="D50:K51"/>
    <mergeCell ref="H1:K1"/>
    <mergeCell ref="C9:K27"/>
    <mergeCell ref="D29:K31"/>
    <mergeCell ref="C32:K32"/>
    <mergeCell ref="C33:J34"/>
    <mergeCell ref="K33:K34"/>
    <mergeCell ref="C35:J36"/>
    <mergeCell ref="K35:K36"/>
    <mergeCell ref="C37:K38"/>
    <mergeCell ref="C41:K46"/>
    <mergeCell ref="C47:K49"/>
    <mergeCell ref="C86:J88"/>
    <mergeCell ref="K86:K88"/>
    <mergeCell ref="C53:K53"/>
    <mergeCell ref="C54:K58"/>
    <mergeCell ref="C60:K60"/>
    <mergeCell ref="C61:K65"/>
    <mergeCell ref="C66:K66"/>
    <mergeCell ref="C67:K78"/>
    <mergeCell ref="C79:K79"/>
    <mergeCell ref="C80:J82"/>
    <mergeCell ref="K80:K82"/>
    <mergeCell ref="C83:J85"/>
    <mergeCell ref="K83:K85"/>
    <mergeCell ref="C147:K147"/>
    <mergeCell ref="C89:J91"/>
    <mergeCell ref="K89:K91"/>
    <mergeCell ref="C92:K93"/>
    <mergeCell ref="C96:K101"/>
    <mergeCell ref="D104:K105"/>
    <mergeCell ref="C107:K107"/>
    <mergeCell ref="C108:K115"/>
    <mergeCell ref="C116:K116"/>
    <mergeCell ref="C117:K127"/>
    <mergeCell ref="C128:K128"/>
    <mergeCell ref="C129:K145"/>
    <mergeCell ref="H176:K176"/>
    <mergeCell ref="C148:J150"/>
    <mergeCell ref="K148:K150"/>
    <mergeCell ref="C151:J153"/>
    <mergeCell ref="K151:K153"/>
    <mergeCell ref="C154:J156"/>
    <mergeCell ref="K154:K156"/>
    <mergeCell ref="C157:J159"/>
    <mergeCell ref="K157:K159"/>
    <mergeCell ref="C160:K161"/>
    <mergeCell ref="C164:K169"/>
    <mergeCell ref="C173:K173"/>
  </mergeCells>
  <conditionalFormatting sqref="K1:K5 K32:K49 K7:K8 K28 K79:K91">
    <cfRule type="cellIs" dxfId="46" priority="11" operator="equal">
      <formula>"x"</formula>
    </cfRule>
  </conditionalFormatting>
  <conditionalFormatting sqref="A50:M91 A94:M159 A92:B93 L92:M93 A162:M175 A160:B161 L160:M161">
    <cfRule type="expression" dxfId="45" priority="10">
      <formula>$K$35="x"</formula>
    </cfRule>
  </conditionalFormatting>
  <conditionalFormatting sqref="K147:K159">
    <cfRule type="cellIs" dxfId="44" priority="9" operator="equal">
      <formula>"x"</formula>
    </cfRule>
  </conditionalFormatting>
  <conditionalFormatting sqref="C106:K106 C104:D104 C105 C147:K147 C162:K169 K148:K159">
    <cfRule type="expression" dxfId="43" priority="8">
      <formula>$K$35="x"</formula>
    </cfRule>
  </conditionalFormatting>
  <conditionalFormatting sqref="C148:J159">
    <cfRule type="expression" dxfId="42" priority="7">
      <formula>$K$35="x"</formula>
    </cfRule>
  </conditionalFormatting>
  <conditionalFormatting sqref="K92:K93">
    <cfRule type="cellIs" dxfId="41" priority="6" operator="equal">
      <formula>"x"</formula>
    </cfRule>
  </conditionalFormatting>
  <conditionalFormatting sqref="K92:K93">
    <cfRule type="cellIs" dxfId="40" priority="5" operator="equal">
      <formula>"x"</formula>
    </cfRule>
  </conditionalFormatting>
  <conditionalFormatting sqref="C92:K93">
    <cfRule type="expression" dxfId="39" priority="4">
      <formula>$K$36="x"</formula>
    </cfRule>
  </conditionalFormatting>
  <conditionalFormatting sqref="K160:K161">
    <cfRule type="cellIs" dxfId="38" priority="3" operator="equal">
      <formula>"x"</formula>
    </cfRule>
  </conditionalFormatting>
  <conditionalFormatting sqref="K160:K161">
    <cfRule type="cellIs" dxfId="37" priority="2" operator="equal">
      <formula>"x"</formula>
    </cfRule>
  </conditionalFormatting>
  <conditionalFormatting sqref="C160:K161">
    <cfRule type="expression" dxfId="36" priority="1">
      <formula>$K$36="x"</formula>
    </cfRule>
  </conditionalFormatting>
  <dataValidations count="2">
    <dataValidation type="list" allowBlank="1" showInputMessage="1" showErrorMessage="1" sqref="K37:K38 K92:K93 K160:K161" xr:uid="{52AC6D2C-1C88-4496-B7D9-3475E58411E5}">
      <formula1>"x"</formula1>
    </dataValidation>
    <dataValidation type="list" allowBlank="1" showInputMessage="1" showErrorMessage="1" sqref="K148:K159 K33:K36 K80:K91" xr:uid="{3F75155A-883B-472C-9B50-21DC85F3FB3A}">
      <formula1>"x,0,"</formula1>
    </dataValidation>
  </dataValidations>
  <hyperlinks>
    <hyperlink ref="H176" location="'06 Ergebnisse'!Druckbereich" display="Weiter zu 06 Ergebnisse" xr:uid="{8EBBA0F0-0205-40CE-8334-790850794FD7}"/>
    <hyperlink ref="C47:K49" location="'05 Gesamteinordnung &amp; Ergebnis'!A1" display="'05 Gesamteinordnung &amp; Ergebnis'!A1" xr:uid="{1E305AEA-AE84-4656-93F3-5608675B5729}"/>
    <hyperlink ref="H1" location="'06 Ergebnisse'!Druckbereich" display="Weiter zu 06 Ergebnisse" xr:uid="{B62E7F86-EDDF-4B8D-8234-62786678E620}"/>
    <hyperlink ref="H1:K1" location="'05 Gesamteinordnung &amp; Ergebnis'!A1" display="Weiter zu 05 Gesamteinorndung &amp; Ergebnisse" xr:uid="{DB7E38D8-3855-409E-8179-1CA11E4AC46F}"/>
    <hyperlink ref="H176:K176" location="'05 Gesamteinordnung &amp; Ergebnis'!A1" display="Weiter zu 05 Gesamteinorndung &amp; Ergebnisse" xr:uid="{5E369E06-CDE8-4B89-851B-19ABE1761199}"/>
  </hyperlinks>
  <pageMargins left="0.7" right="0.7" top="0.78740157499999996" bottom="0.78740157499999996" header="0.3" footer="0.3"/>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B172-8888-4FC7-8290-08EB9BFE4AAA}">
  <sheetPr codeName="Sheet1">
    <tabColor rgb="FF00B050"/>
    <pageSetUpPr fitToPage="1"/>
  </sheetPr>
  <dimension ref="A1:M572"/>
  <sheetViews>
    <sheetView workbookViewId="0">
      <selection sqref="A1:M427"/>
    </sheetView>
  </sheetViews>
  <sheetFormatPr baseColWidth="10" defaultColWidth="0" defaultRowHeight="12.75" zeroHeight="1" x14ac:dyDescent="0.2"/>
  <cols>
    <col min="1" max="1" width="2.796875" style="54" customWidth="1"/>
    <col min="2" max="2" width="3.09765625" style="54" customWidth="1"/>
    <col min="3" max="3" width="7.69921875" style="54" customWidth="1"/>
    <col min="4" max="4" width="3.296875" style="54" customWidth="1"/>
    <col min="5" max="5" width="21.09765625" style="54" customWidth="1"/>
    <col min="6" max="10" width="10.69921875" style="54" customWidth="1"/>
    <col min="11" max="11" width="1.69921875" style="54" customWidth="1"/>
    <col min="12" max="12" width="2.8984375" style="54" customWidth="1"/>
    <col min="13" max="13" width="2.796875" style="54" customWidth="1"/>
    <col min="14" max="16384" width="11.3984375" style="54" hidden="1"/>
  </cols>
  <sheetData>
    <row r="1" spans="1:13" x14ac:dyDescent="0.2">
      <c r="A1" s="52"/>
      <c r="B1" s="52"/>
      <c r="C1" s="52"/>
      <c r="D1" s="52"/>
      <c r="E1" s="52"/>
      <c r="F1" s="52"/>
      <c r="G1" s="468" t="s">
        <v>338</v>
      </c>
      <c r="H1" s="468"/>
      <c r="I1" s="468"/>
      <c r="J1" s="468"/>
      <c r="K1" s="52"/>
      <c r="L1" s="52"/>
      <c r="M1" s="52"/>
    </row>
    <row r="2" spans="1:13" x14ac:dyDescent="0.2">
      <c r="A2" s="52"/>
      <c r="B2" s="52"/>
      <c r="C2" s="52"/>
      <c r="D2" s="52"/>
      <c r="E2" s="52"/>
      <c r="F2" s="52"/>
      <c r="G2" s="52"/>
      <c r="H2" s="52"/>
      <c r="I2" s="52"/>
      <c r="J2" s="52"/>
      <c r="K2" s="52"/>
      <c r="L2" s="52"/>
      <c r="M2" s="52"/>
    </row>
    <row r="3" spans="1:13" x14ac:dyDescent="0.2">
      <c r="A3" s="52"/>
      <c r="B3" s="52"/>
      <c r="C3" s="52"/>
      <c r="D3" s="52"/>
      <c r="E3" s="52"/>
      <c r="F3" s="52"/>
      <c r="G3" s="52"/>
      <c r="H3" s="52"/>
      <c r="I3" s="52"/>
      <c r="J3" s="52"/>
      <c r="K3" s="52"/>
      <c r="L3" s="52"/>
      <c r="M3" s="52"/>
    </row>
    <row r="4" spans="1:13" x14ac:dyDescent="0.2">
      <c r="A4" s="52"/>
      <c r="B4" s="52"/>
      <c r="C4" s="52"/>
      <c r="D4" s="52"/>
      <c r="E4" s="52"/>
      <c r="F4" s="52"/>
      <c r="G4" s="52"/>
      <c r="H4" s="52"/>
      <c r="I4" s="52"/>
      <c r="J4" s="52"/>
      <c r="K4" s="52"/>
      <c r="L4" s="52"/>
      <c r="M4" s="52"/>
    </row>
    <row r="5" spans="1:13" x14ac:dyDescent="0.2">
      <c r="A5" s="52"/>
      <c r="B5" s="52"/>
      <c r="C5" s="52"/>
      <c r="D5" s="52"/>
      <c r="E5" s="52"/>
      <c r="F5" s="52"/>
      <c r="G5" s="52"/>
      <c r="H5" s="52"/>
      <c r="I5" s="52"/>
      <c r="J5" s="52"/>
      <c r="K5" s="52"/>
      <c r="L5" s="52"/>
      <c r="M5" s="52"/>
    </row>
    <row r="6" spans="1:13" x14ac:dyDescent="0.2">
      <c r="A6" s="52"/>
      <c r="B6" s="55"/>
      <c r="C6" s="55"/>
      <c r="D6" s="55"/>
      <c r="E6" s="55"/>
      <c r="F6" s="55"/>
      <c r="G6" s="52"/>
      <c r="H6" s="52"/>
      <c r="I6" s="52"/>
      <c r="J6" s="52"/>
      <c r="K6" s="55"/>
      <c r="L6" s="55"/>
      <c r="M6" s="52"/>
    </row>
    <row r="7" spans="1:13" ht="18" customHeight="1" x14ac:dyDescent="0.2">
      <c r="A7" s="52"/>
      <c r="B7" s="55"/>
      <c r="C7" s="487" t="s">
        <v>150</v>
      </c>
      <c r="D7" s="487"/>
      <c r="E7" s="487"/>
      <c r="F7" s="487"/>
      <c r="G7" s="487"/>
      <c r="H7" s="487"/>
      <c r="I7" s="487"/>
      <c r="J7" s="487"/>
      <c r="K7" s="487"/>
      <c r="L7" s="55"/>
      <c r="M7" s="52"/>
    </row>
    <row r="8" spans="1:13" ht="18" customHeight="1" x14ac:dyDescent="0.2">
      <c r="A8" s="52"/>
      <c r="B8" s="55"/>
      <c r="C8" s="487"/>
      <c r="D8" s="487"/>
      <c r="E8" s="487"/>
      <c r="F8" s="487"/>
      <c r="G8" s="487"/>
      <c r="H8" s="487"/>
      <c r="I8" s="487"/>
      <c r="J8" s="487"/>
      <c r="K8" s="487"/>
      <c r="L8" s="55"/>
      <c r="M8" s="52"/>
    </row>
    <row r="9" spans="1:13" x14ac:dyDescent="0.2">
      <c r="A9" s="52"/>
      <c r="B9" s="55"/>
      <c r="C9" s="55"/>
      <c r="D9" s="55"/>
      <c r="E9" s="55"/>
      <c r="F9" s="55"/>
      <c r="G9" s="55"/>
      <c r="H9" s="55"/>
      <c r="I9" s="55"/>
      <c r="J9" s="55"/>
      <c r="K9" s="55"/>
      <c r="L9" s="55"/>
      <c r="M9" s="52"/>
    </row>
    <row r="10" spans="1:13" ht="15" customHeight="1" x14ac:dyDescent="0.2">
      <c r="A10" s="52"/>
      <c r="B10" s="55"/>
      <c r="C10" s="294" t="s">
        <v>334</v>
      </c>
      <c r="D10" s="294"/>
      <c r="E10" s="294"/>
      <c r="F10" s="294"/>
      <c r="G10" s="294"/>
      <c r="H10" s="294"/>
      <c r="I10" s="294"/>
      <c r="J10" s="294"/>
      <c r="K10" s="294"/>
      <c r="L10" s="55"/>
      <c r="M10" s="52"/>
    </row>
    <row r="11" spans="1:13" x14ac:dyDescent="0.2">
      <c r="A11" s="52"/>
      <c r="B11" s="55"/>
      <c r="C11" s="294"/>
      <c r="D11" s="294"/>
      <c r="E11" s="294"/>
      <c r="F11" s="294"/>
      <c r="G11" s="294"/>
      <c r="H11" s="294"/>
      <c r="I11" s="294"/>
      <c r="J11" s="294"/>
      <c r="K11" s="294"/>
      <c r="L11" s="55"/>
      <c r="M11" s="52"/>
    </row>
    <row r="12" spans="1:13" x14ac:dyDescent="0.2">
      <c r="A12" s="52"/>
      <c r="B12" s="55"/>
      <c r="C12" s="161"/>
      <c r="D12" s="161"/>
      <c r="E12" s="161"/>
      <c r="F12" s="161"/>
      <c r="G12" s="161"/>
      <c r="H12" s="161"/>
      <c r="I12" s="161"/>
      <c r="J12" s="161"/>
      <c r="K12" s="161"/>
      <c r="L12" s="55"/>
      <c r="M12" s="52"/>
    </row>
    <row r="13" spans="1:13" x14ac:dyDescent="0.2">
      <c r="A13" s="52"/>
      <c r="B13" s="55"/>
      <c r="C13" s="162" t="s">
        <v>65</v>
      </c>
      <c r="D13" s="55"/>
      <c r="E13" s="55"/>
      <c r="F13" s="55"/>
      <c r="G13" s="55"/>
      <c r="H13" s="55"/>
      <c r="I13" s="55"/>
      <c r="J13" s="55"/>
      <c r="K13" s="55"/>
      <c r="L13" s="55"/>
      <c r="M13" s="52"/>
    </row>
    <row r="14" spans="1:13" ht="13.5" thickBot="1" x14ac:dyDescent="0.25">
      <c r="A14" s="52"/>
      <c r="B14" s="55"/>
      <c r="C14" s="163"/>
      <c r="D14" s="55"/>
      <c r="E14" s="55"/>
      <c r="F14" s="55"/>
      <c r="G14" s="55"/>
      <c r="H14" s="55"/>
      <c r="I14" s="55"/>
      <c r="J14" s="55"/>
      <c r="K14" s="55"/>
      <c r="L14" s="55"/>
      <c r="M14" s="52"/>
    </row>
    <row r="15" spans="1:13" x14ac:dyDescent="0.2">
      <c r="A15" s="52"/>
      <c r="B15" s="55"/>
      <c r="C15" s="164"/>
      <c r="D15" s="165"/>
      <c r="E15" s="165"/>
      <c r="F15" s="165"/>
      <c r="G15" s="165"/>
      <c r="H15" s="165"/>
      <c r="I15" s="165"/>
      <c r="J15" s="165"/>
      <c r="K15" s="166"/>
      <c r="L15" s="55"/>
      <c r="M15" s="52"/>
    </row>
    <row r="16" spans="1:13" ht="15" customHeight="1" x14ac:dyDescent="0.2">
      <c r="A16" s="52"/>
      <c r="B16" s="55"/>
      <c r="C16" s="167" t="s">
        <v>66</v>
      </c>
      <c r="D16" s="51"/>
      <c r="E16" s="51"/>
      <c r="F16" s="51"/>
      <c r="G16" s="51"/>
      <c r="H16" s="51"/>
      <c r="I16" s="51"/>
      <c r="J16" s="51"/>
      <c r="K16" s="168"/>
      <c r="L16" s="55"/>
      <c r="M16" s="52"/>
    </row>
    <row r="17" spans="1:13" x14ac:dyDescent="0.2">
      <c r="A17" s="52"/>
      <c r="B17" s="55"/>
      <c r="C17" s="169"/>
      <c r="D17" s="51"/>
      <c r="E17" s="51"/>
      <c r="F17" s="51"/>
      <c r="G17" s="51"/>
      <c r="H17" s="51"/>
      <c r="I17" s="51"/>
      <c r="J17" s="51"/>
      <c r="K17" s="168"/>
      <c r="L17" s="55"/>
      <c r="M17" s="52"/>
    </row>
    <row r="18" spans="1:13" ht="14.25" customHeight="1" x14ac:dyDescent="0.2">
      <c r="A18" s="52"/>
      <c r="B18" s="55"/>
      <c r="C18" s="170"/>
      <c r="D18" s="486" t="str">
        <f>Kalkulation!$G$147</f>
        <v>Bitte alle Fragen beantworten.</v>
      </c>
      <c r="E18" s="486"/>
      <c r="F18" s="486"/>
      <c r="G18" s="486"/>
      <c r="H18" s="486"/>
      <c r="I18" s="486"/>
      <c r="J18" s="189"/>
      <c r="K18" s="171"/>
      <c r="L18" s="55"/>
      <c r="M18" s="52"/>
    </row>
    <row r="19" spans="1:13" ht="12.75" customHeight="1" x14ac:dyDescent="0.2">
      <c r="A19" s="52"/>
      <c r="B19" s="55"/>
      <c r="C19" s="170"/>
      <c r="D19" s="486"/>
      <c r="E19" s="486"/>
      <c r="F19" s="486"/>
      <c r="G19" s="486"/>
      <c r="H19" s="486"/>
      <c r="I19" s="486"/>
      <c r="J19" s="189"/>
      <c r="K19" s="171"/>
      <c r="L19" s="55"/>
      <c r="M19" s="52"/>
    </row>
    <row r="20" spans="1:13" ht="12.75" customHeight="1" x14ac:dyDescent="0.2">
      <c r="A20" s="52"/>
      <c r="B20" s="55"/>
      <c r="C20" s="170"/>
      <c r="D20" s="486"/>
      <c r="E20" s="486"/>
      <c r="F20" s="486"/>
      <c r="G20" s="486"/>
      <c r="H20" s="486"/>
      <c r="I20" s="486"/>
      <c r="J20" s="189"/>
      <c r="K20" s="171"/>
      <c r="L20" s="55"/>
      <c r="M20" s="52"/>
    </row>
    <row r="21" spans="1:13" ht="12.75" customHeight="1" x14ac:dyDescent="0.2">
      <c r="A21" s="52"/>
      <c r="B21" s="55"/>
      <c r="C21" s="170"/>
      <c r="D21" s="486"/>
      <c r="E21" s="486"/>
      <c r="F21" s="486"/>
      <c r="G21" s="486"/>
      <c r="H21" s="486"/>
      <c r="I21" s="486"/>
      <c r="J21" s="189"/>
      <c r="K21" s="171"/>
      <c r="L21" s="55"/>
      <c r="M21" s="52"/>
    </row>
    <row r="22" spans="1:13" ht="18" customHeight="1" x14ac:dyDescent="0.2">
      <c r="A22" s="52"/>
      <c r="B22" s="55"/>
      <c r="C22" s="170"/>
      <c r="D22" s="486"/>
      <c r="E22" s="486"/>
      <c r="F22" s="486"/>
      <c r="G22" s="486"/>
      <c r="H22" s="486"/>
      <c r="I22" s="486"/>
      <c r="J22" s="189"/>
      <c r="K22" s="171"/>
      <c r="L22" s="55"/>
      <c r="M22" s="52"/>
    </row>
    <row r="23" spans="1:13" ht="18" customHeight="1" x14ac:dyDescent="0.2">
      <c r="A23" s="52"/>
      <c r="B23" s="55"/>
      <c r="C23" s="170"/>
      <c r="D23" s="488" t="str">
        <f>IF(Kalkulation!F3="leer",Kalkulation!A154,IF(D18="Bitte alle Fragen beantworten.",Kalkulation!A153,""))</f>
        <v>Bitte beantworten Sie die Basisprüfung in Tabellenblatt 03.</v>
      </c>
      <c r="E23" s="488"/>
      <c r="F23" s="488"/>
      <c r="G23" s="488"/>
      <c r="H23" s="488"/>
      <c r="I23" s="488"/>
      <c r="J23" s="189"/>
      <c r="K23" s="171"/>
      <c r="L23" s="55"/>
      <c r="M23" s="52"/>
    </row>
    <row r="24" spans="1:13" ht="18" customHeight="1" x14ac:dyDescent="0.2">
      <c r="A24" s="52"/>
      <c r="B24" s="55"/>
      <c r="C24" s="170"/>
      <c r="D24" s="488"/>
      <c r="E24" s="488"/>
      <c r="F24" s="488"/>
      <c r="G24" s="488"/>
      <c r="H24" s="488"/>
      <c r="I24" s="488"/>
      <c r="J24" s="189"/>
      <c r="K24" s="171"/>
      <c r="L24" s="55"/>
      <c r="M24" s="52"/>
    </row>
    <row r="25" spans="1:13" ht="18" customHeight="1" x14ac:dyDescent="0.2">
      <c r="A25" s="52"/>
      <c r="B25" s="55"/>
      <c r="C25" s="170"/>
      <c r="D25" s="489" t="str">
        <f>IF('03 Basisprüfung'!$K$16="x","",IF(Kalkulation!$F$145&gt;0,"Eine Prüfung von Verbesserungsmaßnahmen in Abschnitt e) ist für die BA-Vorlage verpflichtend.",IF(Kalkulation!$F$145=0,"Eine Prüfung von Verbesserungsmaßnahmen in Abschnitt e) ist für die BA-Vorlage optional.","")))</f>
        <v>Eine Prüfung von Verbesserungsmaßnahmen in Abschnitt e) ist für die BA-Vorlage optional.</v>
      </c>
      <c r="E25" s="489"/>
      <c r="F25" s="489"/>
      <c r="G25" s="489"/>
      <c r="H25" s="489"/>
      <c r="I25" s="489"/>
      <c r="J25" s="202"/>
      <c r="K25" s="203"/>
      <c r="L25" s="55"/>
      <c r="M25" s="52"/>
    </row>
    <row r="26" spans="1:13" ht="18" customHeight="1" x14ac:dyDescent="0.2">
      <c r="A26" s="52"/>
      <c r="B26" s="55"/>
      <c r="C26" s="201"/>
      <c r="D26" s="489"/>
      <c r="E26" s="489"/>
      <c r="F26" s="489"/>
      <c r="G26" s="489"/>
      <c r="H26" s="489"/>
      <c r="I26" s="489"/>
      <c r="J26" s="202"/>
      <c r="K26" s="203"/>
      <c r="L26" s="55"/>
      <c r="M26" s="52"/>
    </row>
    <row r="27" spans="1:13" ht="13.5" thickBot="1" x14ac:dyDescent="0.25">
      <c r="A27" s="52"/>
      <c r="B27" s="55"/>
      <c r="C27" s="172"/>
      <c r="D27" s="173"/>
      <c r="E27" s="173"/>
      <c r="F27" s="173"/>
      <c r="G27" s="173"/>
      <c r="H27" s="173"/>
      <c r="I27" s="173"/>
      <c r="J27" s="173"/>
      <c r="K27" s="174"/>
      <c r="L27" s="55"/>
      <c r="M27" s="52"/>
    </row>
    <row r="28" spans="1:13" ht="15" customHeight="1" x14ac:dyDescent="0.2">
      <c r="A28" s="52"/>
      <c r="B28" s="55"/>
      <c r="C28" s="147"/>
      <c r="D28" s="148"/>
      <c r="E28" s="51"/>
      <c r="F28" s="51"/>
      <c r="G28" s="51"/>
      <c r="H28" s="51"/>
      <c r="I28" s="51"/>
      <c r="J28" s="51"/>
      <c r="K28" s="51"/>
      <c r="L28" s="55"/>
      <c r="M28" s="52"/>
    </row>
    <row r="29" spans="1:13" x14ac:dyDescent="0.2">
      <c r="A29" s="52"/>
      <c r="B29" s="55"/>
      <c r="C29" s="162" t="s">
        <v>138</v>
      </c>
      <c r="D29" s="51"/>
      <c r="E29" s="51"/>
      <c r="F29" s="51"/>
      <c r="G29" s="51"/>
      <c r="H29" s="51"/>
      <c r="I29" s="51"/>
      <c r="J29" s="51"/>
      <c r="K29" s="51"/>
      <c r="L29" s="55"/>
      <c r="M29" s="52"/>
    </row>
    <row r="30" spans="1:13" x14ac:dyDescent="0.2">
      <c r="A30" s="52"/>
      <c r="B30" s="55"/>
      <c r="C30" s="52"/>
      <c r="D30" s="52"/>
      <c r="E30" s="52"/>
      <c r="F30" s="52"/>
      <c r="G30" s="52"/>
      <c r="H30" s="52"/>
      <c r="I30" s="52"/>
      <c r="J30" s="52"/>
      <c r="K30" s="52"/>
      <c r="L30" s="55"/>
      <c r="M30" s="52"/>
    </row>
    <row r="31" spans="1:13" ht="15" customHeight="1" x14ac:dyDescent="0.2">
      <c r="A31" s="52"/>
      <c r="B31" s="55"/>
      <c r="C31" s="89"/>
      <c r="D31" s="90"/>
      <c r="E31" s="90"/>
      <c r="F31" s="90"/>
      <c r="G31" s="90"/>
      <c r="H31" s="90"/>
      <c r="I31" s="90"/>
      <c r="J31" s="90"/>
      <c r="K31" s="91"/>
      <c r="L31" s="55"/>
      <c r="M31" s="52"/>
    </row>
    <row r="32" spans="1:13" x14ac:dyDescent="0.2">
      <c r="A32" s="52"/>
      <c r="B32" s="55"/>
      <c r="C32" s="175" t="s">
        <v>67</v>
      </c>
      <c r="D32" s="55"/>
      <c r="E32" s="55"/>
      <c r="F32" s="55"/>
      <c r="G32" s="55"/>
      <c r="H32" s="55"/>
      <c r="I32" s="55"/>
      <c r="J32" s="55"/>
      <c r="K32" s="78"/>
      <c r="L32" s="55"/>
      <c r="M32" s="52"/>
    </row>
    <row r="33" spans="1:13" ht="15" customHeight="1" x14ac:dyDescent="0.2">
      <c r="A33" s="52"/>
      <c r="B33" s="55"/>
      <c r="C33" s="155"/>
      <c r="D33" s="55"/>
      <c r="E33" s="55"/>
      <c r="F33" s="55"/>
      <c r="G33" s="55"/>
      <c r="H33" s="55"/>
      <c r="I33" s="55"/>
      <c r="J33" s="55"/>
      <c r="K33" s="78"/>
      <c r="L33" s="55"/>
      <c r="M33" s="52"/>
    </row>
    <row r="34" spans="1:13" x14ac:dyDescent="0.2">
      <c r="A34" s="52"/>
      <c r="B34" s="55"/>
      <c r="C34" s="155"/>
      <c r="D34" s="288" t="str">
        <f>Kalkulation!$G$21</f>
        <v/>
      </c>
      <c r="E34" s="288"/>
      <c r="F34" s="288"/>
      <c r="G34" s="288"/>
      <c r="H34" s="288"/>
      <c r="I34" s="288"/>
      <c r="J34" s="288"/>
      <c r="K34" s="78"/>
      <c r="L34" s="55"/>
      <c r="M34" s="52"/>
    </row>
    <row r="35" spans="1:13" x14ac:dyDescent="0.2">
      <c r="A35" s="52"/>
      <c r="B35" s="55"/>
      <c r="C35" s="155"/>
      <c r="D35" s="288"/>
      <c r="E35" s="288"/>
      <c r="F35" s="288"/>
      <c r="G35" s="288"/>
      <c r="H35" s="288"/>
      <c r="I35" s="288"/>
      <c r="J35" s="288"/>
      <c r="K35" s="78"/>
      <c r="L35" s="55"/>
      <c r="M35" s="52"/>
    </row>
    <row r="36" spans="1:13" x14ac:dyDescent="0.2">
      <c r="A36" s="52"/>
      <c r="B36" s="55"/>
      <c r="C36" s="155"/>
      <c r="D36" s="288"/>
      <c r="E36" s="288"/>
      <c r="F36" s="288"/>
      <c r="G36" s="288"/>
      <c r="H36" s="288"/>
      <c r="I36" s="288"/>
      <c r="J36" s="288"/>
      <c r="K36" s="78"/>
      <c r="L36" s="55"/>
      <c r="M36" s="52"/>
    </row>
    <row r="37" spans="1:13" x14ac:dyDescent="0.2">
      <c r="A37" s="52"/>
      <c r="B37" s="55"/>
      <c r="C37" s="155"/>
      <c r="D37" s="288"/>
      <c r="E37" s="288"/>
      <c r="F37" s="288"/>
      <c r="G37" s="288"/>
      <c r="H37" s="288"/>
      <c r="I37" s="288"/>
      <c r="J37" s="288"/>
      <c r="K37" s="78"/>
      <c r="L37" s="55"/>
      <c r="M37" s="52"/>
    </row>
    <row r="38" spans="1:13" x14ac:dyDescent="0.2">
      <c r="A38" s="52"/>
      <c r="B38" s="55"/>
      <c r="C38" s="155"/>
      <c r="D38" s="288"/>
      <c r="E38" s="288"/>
      <c r="F38" s="288"/>
      <c r="G38" s="288"/>
      <c r="H38" s="288"/>
      <c r="I38" s="288"/>
      <c r="J38" s="288"/>
      <c r="K38" s="78"/>
      <c r="L38" s="55"/>
      <c r="M38" s="52"/>
    </row>
    <row r="39" spans="1:13" ht="15" customHeight="1" x14ac:dyDescent="0.2">
      <c r="A39" s="52"/>
      <c r="B39" s="55"/>
      <c r="C39" s="155"/>
      <c r="D39" s="55"/>
      <c r="E39" s="55"/>
      <c r="F39" s="55"/>
      <c r="G39" s="55"/>
      <c r="H39" s="55"/>
      <c r="I39" s="55"/>
      <c r="J39" s="55"/>
      <c r="K39" s="78"/>
      <c r="L39" s="55"/>
      <c r="M39" s="52"/>
    </row>
    <row r="40" spans="1:13" x14ac:dyDescent="0.2">
      <c r="A40" s="52"/>
      <c r="B40" s="55"/>
      <c r="C40" s="175" t="s">
        <v>68</v>
      </c>
      <c r="D40" s="55"/>
      <c r="E40" s="55"/>
      <c r="F40" s="55"/>
      <c r="G40" s="55"/>
      <c r="H40" s="55"/>
      <c r="I40" s="55"/>
      <c r="J40" s="55"/>
      <c r="K40" s="78"/>
      <c r="L40" s="55"/>
      <c r="M40" s="52"/>
    </row>
    <row r="41" spans="1:13" x14ac:dyDescent="0.2">
      <c r="A41" s="52"/>
      <c r="B41" s="55"/>
      <c r="C41" s="155"/>
      <c r="D41" s="55"/>
      <c r="E41" s="55"/>
      <c r="F41" s="55"/>
      <c r="G41" s="55"/>
      <c r="H41" s="55"/>
      <c r="I41" s="55"/>
      <c r="J41" s="55"/>
      <c r="K41" s="78"/>
      <c r="L41" s="55"/>
      <c r="M41" s="52"/>
    </row>
    <row r="42" spans="1:13" ht="15" customHeight="1" x14ac:dyDescent="0.2">
      <c r="A42" s="52"/>
      <c r="B42" s="55"/>
      <c r="C42" s="155"/>
      <c r="D42" s="288" t="str">
        <f>Kalkulation!$G$37</f>
        <v/>
      </c>
      <c r="E42" s="288"/>
      <c r="F42" s="288"/>
      <c r="G42" s="288"/>
      <c r="H42" s="288"/>
      <c r="I42" s="288"/>
      <c r="J42" s="288"/>
      <c r="K42" s="78"/>
      <c r="L42" s="55"/>
      <c r="M42" s="52"/>
    </row>
    <row r="43" spans="1:13" ht="15" customHeight="1" x14ac:dyDescent="0.2">
      <c r="A43" s="52"/>
      <c r="B43" s="55"/>
      <c r="C43" s="155"/>
      <c r="D43" s="288"/>
      <c r="E43" s="288"/>
      <c r="F43" s="288"/>
      <c r="G43" s="288"/>
      <c r="H43" s="288"/>
      <c r="I43" s="288"/>
      <c r="J43" s="288"/>
      <c r="K43" s="78"/>
      <c r="L43" s="55"/>
      <c r="M43" s="52"/>
    </row>
    <row r="44" spans="1:13" ht="15" customHeight="1" x14ac:dyDescent="0.2">
      <c r="A44" s="52"/>
      <c r="B44" s="55"/>
      <c r="C44" s="155"/>
      <c r="D44" s="288"/>
      <c r="E44" s="288"/>
      <c r="F44" s="288"/>
      <c r="G44" s="288"/>
      <c r="H44" s="288"/>
      <c r="I44" s="288"/>
      <c r="J44" s="288"/>
      <c r="K44" s="78"/>
      <c r="L44" s="55"/>
      <c r="M44" s="52"/>
    </row>
    <row r="45" spans="1:13" ht="15" customHeight="1" x14ac:dyDescent="0.2">
      <c r="A45" s="52"/>
      <c r="B45" s="55"/>
      <c r="C45" s="155"/>
      <c r="D45" s="288"/>
      <c r="E45" s="288"/>
      <c r="F45" s="288"/>
      <c r="G45" s="288"/>
      <c r="H45" s="288"/>
      <c r="I45" s="288"/>
      <c r="J45" s="288"/>
      <c r="K45" s="78"/>
      <c r="L45" s="55"/>
      <c r="M45" s="52"/>
    </row>
    <row r="46" spans="1:13" ht="15" customHeight="1" x14ac:dyDescent="0.2">
      <c r="A46" s="52"/>
      <c r="B46" s="55"/>
      <c r="C46" s="155"/>
      <c r="D46" s="288"/>
      <c r="E46" s="288"/>
      <c r="F46" s="288"/>
      <c r="G46" s="288"/>
      <c r="H46" s="288"/>
      <c r="I46" s="288"/>
      <c r="J46" s="288"/>
      <c r="K46" s="78"/>
      <c r="L46" s="55"/>
      <c r="M46" s="52"/>
    </row>
    <row r="47" spans="1:13" x14ac:dyDescent="0.2">
      <c r="A47" s="52"/>
      <c r="B47" s="55"/>
      <c r="C47" s="155"/>
      <c r="D47" s="55"/>
      <c r="E47" s="55"/>
      <c r="F47" s="55"/>
      <c r="G47" s="55"/>
      <c r="H47" s="55"/>
      <c r="I47" s="55"/>
      <c r="J47" s="55"/>
      <c r="K47" s="78"/>
      <c r="L47" s="55"/>
      <c r="M47" s="52"/>
    </row>
    <row r="48" spans="1:13" x14ac:dyDescent="0.2">
      <c r="A48" s="52"/>
      <c r="B48" s="55"/>
      <c r="C48" s="175" t="s">
        <v>69</v>
      </c>
      <c r="D48" s="55"/>
      <c r="E48" s="55"/>
      <c r="F48" s="55"/>
      <c r="G48" s="55"/>
      <c r="H48" s="55"/>
      <c r="I48" s="55"/>
      <c r="J48" s="55"/>
      <c r="K48" s="78"/>
      <c r="L48" s="55"/>
      <c r="M48" s="52"/>
    </row>
    <row r="49" spans="1:13" ht="15" customHeight="1" x14ac:dyDescent="0.2">
      <c r="A49" s="52"/>
      <c r="B49" s="55"/>
      <c r="C49" s="155"/>
      <c r="D49" s="55"/>
      <c r="E49" s="55"/>
      <c r="F49" s="55"/>
      <c r="G49" s="55"/>
      <c r="H49" s="55"/>
      <c r="I49" s="55"/>
      <c r="J49" s="55"/>
      <c r="K49" s="78"/>
      <c r="L49" s="55"/>
      <c r="M49" s="52"/>
    </row>
    <row r="50" spans="1:13" x14ac:dyDescent="0.2">
      <c r="A50" s="52"/>
      <c r="B50" s="55"/>
      <c r="C50" s="155"/>
      <c r="D50" s="288" t="str">
        <f>Kalkulation!$G$49</f>
        <v/>
      </c>
      <c r="E50" s="288"/>
      <c r="F50" s="288"/>
      <c r="G50" s="288"/>
      <c r="H50" s="288"/>
      <c r="I50" s="288"/>
      <c r="J50" s="288"/>
      <c r="K50" s="78"/>
      <c r="L50" s="55"/>
      <c r="M50" s="52"/>
    </row>
    <row r="51" spans="1:13" x14ac:dyDescent="0.2">
      <c r="A51" s="52"/>
      <c r="B51" s="55"/>
      <c r="C51" s="155"/>
      <c r="D51" s="288"/>
      <c r="E51" s="288"/>
      <c r="F51" s="288"/>
      <c r="G51" s="288"/>
      <c r="H51" s="288"/>
      <c r="I51" s="288"/>
      <c r="J51" s="288"/>
      <c r="K51" s="78"/>
      <c r="L51" s="55"/>
      <c r="M51" s="52"/>
    </row>
    <row r="52" spans="1:13" x14ac:dyDescent="0.2">
      <c r="A52" s="52"/>
      <c r="B52" s="55"/>
      <c r="C52" s="155"/>
      <c r="D52" s="288"/>
      <c r="E52" s="288"/>
      <c r="F52" s="288"/>
      <c r="G52" s="288"/>
      <c r="H52" s="288"/>
      <c r="I52" s="288"/>
      <c r="J52" s="288"/>
      <c r="K52" s="78"/>
      <c r="L52" s="55"/>
      <c r="M52" s="52"/>
    </row>
    <row r="53" spans="1:13" x14ac:dyDescent="0.2">
      <c r="A53" s="52"/>
      <c r="B53" s="55"/>
      <c r="C53" s="155"/>
      <c r="D53" s="288"/>
      <c r="E53" s="288"/>
      <c r="F53" s="288"/>
      <c r="G53" s="288"/>
      <c r="H53" s="288"/>
      <c r="I53" s="288"/>
      <c r="J53" s="288"/>
      <c r="K53" s="78"/>
      <c r="L53" s="55"/>
      <c r="M53" s="52"/>
    </row>
    <row r="54" spans="1:13" x14ac:dyDescent="0.2">
      <c r="A54" s="52"/>
      <c r="B54" s="55"/>
      <c r="C54" s="155"/>
      <c r="D54" s="288"/>
      <c r="E54" s="288"/>
      <c r="F54" s="288"/>
      <c r="G54" s="288"/>
      <c r="H54" s="288"/>
      <c r="I54" s="288"/>
      <c r="J54" s="288"/>
      <c r="K54" s="78"/>
      <c r="L54" s="55"/>
      <c r="M54" s="52"/>
    </row>
    <row r="55" spans="1:13" x14ac:dyDescent="0.2">
      <c r="A55" s="52"/>
      <c r="B55" s="55"/>
      <c r="C55" s="155"/>
      <c r="D55" s="55"/>
      <c r="E55" s="55"/>
      <c r="F55" s="55"/>
      <c r="G55" s="55"/>
      <c r="H55" s="55"/>
      <c r="I55" s="55"/>
      <c r="J55" s="55"/>
      <c r="K55" s="78"/>
      <c r="L55" s="55"/>
      <c r="M55" s="52"/>
    </row>
    <row r="56" spans="1:13" ht="15" customHeight="1" x14ac:dyDescent="0.2">
      <c r="A56" s="52"/>
      <c r="B56" s="55"/>
      <c r="C56" s="175" t="s">
        <v>197</v>
      </c>
      <c r="D56" s="55"/>
      <c r="E56" s="55"/>
      <c r="F56" s="55"/>
      <c r="G56" s="55"/>
      <c r="H56" s="55"/>
      <c r="I56" s="55"/>
      <c r="J56" s="55"/>
      <c r="K56" s="78"/>
      <c r="L56" s="55"/>
      <c r="M56" s="52"/>
    </row>
    <row r="57" spans="1:13" x14ac:dyDescent="0.2">
      <c r="A57" s="52"/>
      <c r="B57" s="55"/>
      <c r="C57" s="155"/>
      <c r="D57" s="55"/>
      <c r="E57" s="55"/>
      <c r="F57" s="55"/>
      <c r="G57" s="55"/>
      <c r="H57" s="55"/>
      <c r="I57" s="55"/>
      <c r="J57" s="55"/>
      <c r="K57" s="78"/>
      <c r="L57" s="55"/>
      <c r="M57" s="52"/>
    </row>
    <row r="58" spans="1:13" x14ac:dyDescent="0.2">
      <c r="A58" s="52"/>
      <c r="B58" s="55"/>
      <c r="C58" s="155"/>
      <c r="D58" s="288" t="str">
        <f>Kalkulation!$G$61</f>
        <v/>
      </c>
      <c r="E58" s="288"/>
      <c r="F58" s="288"/>
      <c r="G58" s="288"/>
      <c r="H58" s="288"/>
      <c r="I58" s="288"/>
      <c r="J58" s="288"/>
      <c r="K58" s="78"/>
      <c r="L58" s="55"/>
      <c r="M58" s="52"/>
    </row>
    <row r="59" spans="1:13" x14ac:dyDescent="0.2">
      <c r="A59" s="52"/>
      <c r="B59" s="55"/>
      <c r="C59" s="155"/>
      <c r="D59" s="288"/>
      <c r="E59" s="288"/>
      <c r="F59" s="288"/>
      <c r="G59" s="288"/>
      <c r="H59" s="288"/>
      <c r="I59" s="288"/>
      <c r="J59" s="288"/>
      <c r="K59" s="78"/>
      <c r="L59" s="55"/>
      <c r="M59" s="52"/>
    </row>
    <row r="60" spans="1:13" x14ac:dyDescent="0.2">
      <c r="A60" s="52"/>
      <c r="B60" s="55"/>
      <c r="C60" s="155"/>
      <c r="D60" s="288"/>
      <c r="E60" s="288"/>
      <c r="F60" s="288"/>
      <c r="G60" s="288"/>
      <c r="H60" s="288"/>
      <c r="I60" s="288"/>
      <c r="J60" s="288"/>
      <c r="K60" s="78"/>
      <c r="L60" s="55"/>
      <c r="M60" s="52"/>
    </row>
    <row r="61" spans="1:13" x14ac:dyDescent="0.2">
      <c r="A61" s="52"/>
      <c r="B61" s="55"/>
      <c r="C61" s="155"/>
      <c r="D61" s="288"/>
      <c r="E61" s="288"/>
      <c r="F61" s="288"/>
      <c r="G61" s="288"/>
      <c r="H61" s="288"/>
      <c r="I61" s="288"/>
      <c r="J61" s="288"/>
      <c r="K61" s="78"/>
      <c r="L61" s="55"/>
      <c r="M61" s="52"/>
    </row>
    <row r="62" spans="1:13" x14ac:dyDescent="0.2">
      <c r="A62" s="52"/>
      <c r="B62" s="55"/>
      <c r="C62" s="155"/>
      <c r="D62" s="288"/>
      <c r="E62" s="288"/>
      <c r="F62" s="288"/>
      <c r="G62" s="288"/>
      <c r="H62" s="288"/>
      <c r="I62" s="288"/>
      <c r="J62" s="288"/>
      <c r="K62" s="78"/>
      <c r="L62" s="55"/>
      <c r="M62" s="52"/>
    </row>
    <row r="63" spans="1:13" ht="15" customHeight="1" x14ac:dyDescent="0.2">
      <c r="A63" s="52"/>
      <c r="B63" s="55"/>
      <c r="C63" s="155"/>
      <c r="D63" s="55"/>
      <c r="E63" s="55"/>
      <c r="F63" s="55"/>
      <c r="G63" s="55"/>
      <c r="H63" s="55"/>
      <c r="I63" s="55"/>
      <c r="J63" s="55"/>
      <c r="K63" s="78"/>
      <c r="L63" s="55"/>
      <c r="M63" s="52"/>
    </row>
    <row r="64" spans="1:13" x14ac:dyDescent="0.2">
      <c r="A64" s="52"/>
      <c r="B64" s="55"/>
      <c r="C64" s="175" t="s">
        <v>198</v>
      </c>
      <c r="D64" s="55"/>
      <c r="E64" s="55"/>
      <c r="F64" s="55"/>
      <c r="G64" s="55"/>
      <c r="H64" s="55"/>
      <c r="I64" s="55"/>
      <c r="J64" s="55"/>
      <c r="K64" s="78"/>
      <c r="L64" s="55"/>
      <c r="M64" s="52"/>
    </row>
    <row r="65" spans="1:13" x14ac:dyDescent="0.2">
      <c r="A65" s="52"/>
      <c r="B65" s="55"/>
      <c r="C65" s="155"/>
      <c r="D65" s="55"/>
      <c r="E65" s="55"/>
      <c r="F65" s="55"/>
      <c r="G65" s="55"/>
      <c r="H65" s="55"/>
      <c r="I65" s="55"/>
      <c r="J65" s="55"/>
      <c r="K65" s="78"/>
      <c r="L65" s="55"/>
      <c r="M65" s="52"/>
    </row>
    <row r="66" spans="1:13" x14ac:dyDescent="0.2">
      <c r="A66" s="52"/>
      <c r="B66" s="55"/>
      <c r="C66" s="155"/>
      <c r="D66" s="288" t="str">
        <f>Kalkulation!$G$73</f>
        <v/>
      </c>
      <c r="E66" s="288"/>
      <c r="F66" s="288"/>
      <c r="G66" s="288"/>
      <c r="H66" s="288"/>
      <c r="I66" s="288"/>
      <c r="J66" s="288"/>
      <c r="K66" s="78"/>
      <c r="L66" s="55"/>
      <c r="M66" s="52"/>
    </row>
    <row r="67" spans="1:13" x14ac:dyDescent="0.2">
      <c r="A67" s="52"/>
      <c r="B67" s="55"/>
      <c r="C67" s="155"/>
      <c r="D67" s="288"/>
      <c r="E67" s="288"/>
      <c r="F67" s="288"/>
      <c r="G67" s="288"/>
      <c r="H67" s="288"/>
      <c r="I67" s="288"/>
      <c r="J67" s="288"/>
      <c r="K67" s="78"/>
      <c r="L67" s="55"/>
      <c r="M67" s="52"/>
    </row>
    <row r="68" spans="1:13" x14ac:dyDescent="0.2">
      <c r="A68" s="52"/>
      <c r="B68" s="55"/>
      <c r="C68" s="155"/>
      <c r="D68" s="288"/>
      <c r="E68" s="288"/>
      <c r="F68" s="288"/>
      <c r="G68" s="288"/>
      <c r="H68" s="288"/>
      <c r="I68" s="288"/>
      <c r="J68" s="288"/>
      <c r="K68" s="78"/>
      <c r="L68" s="55"/>
      <c r="M68" s="52"/>
    </row>
    <row r="69" spans="1:13" x14ac:dyDescent="0.2">
      <c r="A69" s="52"/>
      <c r="B69" s="55"/>
      <c r="C69" s="155"/>
      <c r="D69" s="288"/>
      <c r="E69" s="288"/>
      <c r="F69" s="288"/>
      <c r="G69" s="288"/>
      <c r="H69" s="288"/>
      <c r="I69" s="288"/>
      <c r="J69" s="288"/>
      <c r="K69" s="78"/>
      <c r="L69" s="55"/>
      <c r="M69" s="52"/>
    </row>
    <row r="70" spans="1:13" x14ac:dyDescent="0.2">
      <c r="A70" s="52"/>
      <c r="B70" s="55"/>
      <c r="C70" s="155"/>
      <c r="D70" s="288"/>
      <c r="E70" s="288"/>
      <c r="F70" s="288"/>
      <c r="G70" s="288"/>
      <c r="H70" s="288"/>
      <c r="I70" s="288"/>
      <c r="J70" s="288"/>
      <c r="K70" s="78"/>
      <c r="L70" s="55"/>
      <c r="M70" s="52"/>
    </row>
    <row r="71" spans="1:13" x14ac:dyDescent="0.2">
      <c r="A71" s="52"/>
      <c r="B71" s="55"/>
      <c r="C71" s="155"/>
      <c r="D71" s="55"/>
      <c r="E71" s="55"/>
      <c r="F71" s="55"/>
      <c r="G71" s="55"/>
      <c r="H71" s="55"/>
      <c r="I71" s="55"/>
      <c r="J71" s="55"/>
      <c r="K71" s="78"/>
      <c r="L71" s="55"/>
      <c r="M71" s="52"/>
    </row>
    <row r="72" spans="1:13" ht="15" customHeight="1" x14ac:dyDescent="0.2">
      <c r="A72" s="52"/>
      <c r="B72" s="55"/>
      <c r="C72" s="175" t="s">
        <v>139</v>
      </c>
      <c r="D72" s="55"/>
      <c r="E72" s="55"/>
      <c r="F72" s="55"/>
      <c r="G72" s="55"/>
      <c r="H72" s="55"/>
      <c r="I72" s="55"/>
      <c r="J72" s="55"/>
      <c r="K72" s="78"/>
      <c r="L72" s="55"/>
      <c r="M72" s="52"/>
    </row>
    <row r="73" spans="1:13" x14ac:dyDescent="0.2">
      <c r="A73" s="52"/>
      <c r="B73" s="55"/>
      <c r="C73" s="155"/>
      <c r="D73" s="55"/>
      <c r="E73" s="55"/>
      <c r="F73" s="55"/>
      <c r="G73" s="55"/>
      <c r="H73" s="55"/>
      <c r="I73" s="55"/>
      <c r="J73" s="55"/>
      <c r="K73" s="78"/>
      <c r="L73" s="55"/>
      <c r="M73" s="52"/>
    </row>
    <row r="74" spans="1:13" ht="15" customHeight="1" x14ac:dyDescent="0.2">
      <c r="A74" s="52"/>
      <c r="B74" s="55"/>
      <c r="C74" s="155"/>
      <c r="D74" s="288" t="str">
        <f>Kalkulation!$G$88</f>
        <v/>
      </c>
      <c r="E74" s="288"/>
      <c r="F74" s="288"/>
      <c r="G74" s="288"/>
      <c r="H74" s="288"/>
      <c r="I74" s="288"/>
      <c r="J74" s="288"/>
      <c r="K74" s="78"/>
      <c r="L74" s="55"/>
      <c r="M74" s="52"/>
    </row>
    <row r="75" spans="1:13" ht="15" customHeight="1" x14ac:dyDescent="0.2">
      <c r="A75" s="52"/>
      <c r="B75" s="55"/>
      <c r="C75" s="155"/>
      <c r="D75" s="288"/>
      <c r="E75" s="288"/>
      <c r="F75" s="288"/>
      <c r="G75" s="288"/>
      <c r="H75" s="288"/>
      <c r="I75" s="288"/>
      <c r="J75" s="288"/>
      <c r="K75" s="78"/>
      <c r="L75" s="55"/>
      <c r="M75" s="52"/>
    </row>
    <row r="76" spans="1:13" ht="15" customHeight="1" x14ac:dyDescent="0.2">
      <c r="A76" s="52"/>
      <c r="B76" s="55"/>
      <c r="C76" s="155"/>
      <c r="D76" s="288"/>
      <c r="E76" s="288"/>
      <c r="F76" s="288"/>
      <c r="G76" s="288"/>
      <c r="H76" s="288"/>
      <c r="I76" s="288"/>
      <c r="J76" s="288"/>
      <c r="K76" s="78"/>
      <c r="L76" s="55"/>
      <c r="M76" s="52"/>
    </row>
    <row r="77" spans="1:13" ht="15" customHeight="1" x14ac:dyDescent="0.2">
      <c r="A77" s="52"/>
      <c r="B77" s="55"/>
      <c r="C77" s="155"/>
      <c r="D77" s="288"/>
      <c r="E77" s="288"/>
      <c r="F77" s="288"/>
      <c r="G77" s="288"/>
      <c r="H77" s="288"/>
      <c r="I77" s="288"/>
      <c r="J77" s="288"/>
      <c r="K77" s="78"/>
      <c r="L77" s="55"/>
      <c r="M77" s="52"/>
    </row>
    <row r="78" spans="1:13" ht="15" customHeight="1" x14ac:dyDescent="0.2">
      <c r="A78" s="52"/>
      <c r="B78" s="55"/>
      <c r="C78" s="155"/>
      <c r="D78" s="288"/>
      <c r="E78" s="288"/>
      <c r="F78" s="288"/>
      <c r="G78" s="288"/>
      <c r="H78" s="288"/>
      <c r="I78" s="288"/>
      <c r="J78" s="288"/>
      <c r="K78" s="78"/>
      <c r="L78" s="55"/>
      <c r="M78" s="52"/>
    </row>
    <row r="79" spans="1:13" ht="15" customHeight="1" x14ac:dyDescent="0.2">
      <c r="A79" s="52"/>
      <c r="B79" s="55"/>
      <c r="C79" s="155"/>
      <c r="D79" s="55"/>
      <c r="E79" s="55"/>
      <c r="F79" s="55"/>
      <c r="G79" s="55"/>
      <c r="H79" s="55"/>
      <c r="I79" s="55"/>
      <c r="J79" s="55"/>
      <c r="K79" s="78"/>
      <c r="L79" s="55"/>
      <c r="M79" s="52"/>
    </row>
    <row r="80" spans="1:13" x14ac:dyDescent="0.2">
      <c r="A80" s="52"/>
      <c r="B80" s="55"/>
      <c r="C80" s="175" t="s">
        <v>140</v>
      </c>
      <c r="D80" s="55"/>
      <c r="E80" s="55"/>
      <c r="F80" s="55"/>
      <c r="G80" s="55"/>
      <c r="H80" s="55"/>
      <c r="I80" s="55"/>
      <c r="J80" s="55"/>
      <c r="K80" s="78"/>
      <c r="L80" s="55"/>
      <c r="M80" s="52"/>
    </row>
    <row r="81" spans="1:13" x14ac:dyDescent="0.2">
      <c r="A81" s="52"/>
      <c r="B81" s="55"/>
      <c r="C81" s="155"/>
      <c r="D81" s="55"/>
      <c r="E81" s="55"/>
      <c r="F81" s="55"/>
      <c r="G81" s="55"/>
      <c r="H81" s="55"/>
      <c r="I81" s="55"/>
      <c r="J81" s="55"/>
      <c r="K81" s="78"/>
      <c r="L81" s="55"/>
      <c r="M81" s="52"/>
    </row>
    <row r="82" spans="1:13" ht="15" customHeight="1" x14ac:dyDescent="0.2">
      <c r="A82" s="52"/>
      <c r="B82" s="55"/>
      <c r="C82" s="155"/>
      <c r="D82" s="288" t="str">
        <f>Kalkulation!$G$105</f>
        <v/>
      </c>
      <c r="E82" s="288"/>
      <c r="F82" s="288"/>
      <c r="G82" s="288"/>
      <c r="H82" s="288"/>
      <c r="I82" s="288"/>
      <c r="J82" s="288"/>
      <c r="K82" s="78"/>
      <c r="L82" s="55"/>
      <c r="M82" s="52"/>
    </row>
    <row r="83" spans="1:13" ht="15" customHeight="1" x14ac:dyDescent="0.2">
      <c r="A83" s="52"/>
      <c r="B83" s="55"/>
      <c r="C83" s="155"/>
      <c r="D83" s="288"/>
      <c r="E83" s="288"/>
      <c r="F83" s="288"/>
      <c r="G83" s="288"/>
      <c r="H83" s="288"/>
      <c r="I83" s="288"/>
      <c r="J83" s="288"/>
      <c r="K83" s="78"/>
      <c r="L83" s="55"/>
      <c r="M83" s="52"/>
    </row>
    <row r="84" spans="1:13" ht="15" customHeight="1" x14ac:dyDescent="0.2">
      <c r="A84" s="52"/>
      <c r="B84" s="55"/>
      <c r="C84" s="155"/>
      <c r="D84" s="288"/>
      <c r="E84" s="288"/>
      <c r="F84" s="288"/>
      <c r="G84" s="288"/>
      <c r="H84" s="288"/>
      <c r="I84" s="288"/>
      <c r="J84" s="288"/>
      <c r="K84" s="78"/>
      <c r="L84" s="55"/>
      <c r="M84" s="52"/>
    </row>
    <row r="85" spans="1:13" ht="15" customHeight="1" x14ac:dyDescent="0.2">
      <c r="A85" s="52"/>
      <c r="B85" s="55"/>
      <c r="C85" s="155"/>
      <c r="D85" s="288"/>
      <c r="E85" s="288"/>
      <c r="F85" s="288"/>
      <c r="G85" s="288"/>
      <c r="H85" s="288"/>
      <c r="I85" s="288"/>
      <c r="J85" s="288"/>
      <c r="K85" s="78"/>
      <c r="L85" s="55"/>
      <c r="M85" s="52"/>
    </row>
    <row r="86" spans="1:13" ht="15" customHeight="1" x14ac:dyDescent="0.2">
      <c r="A86" s="52"/>
      <c r="B86" s="55"/>
      <c r="C86" s="155"/>
      <c r="D86" s="288"/>
      <c r="E86" s="288"/>
      <c r="F86" s="288"/>
      <c r="G86" s="288"/>
      <c r="H86" s="288"/>
      <c r="I86" s="288"/>
      <c r="J86" s="288"/>
      <c r="K86" s="78"/>
      <c r="L86" s="55"/>
      <c r="M86" s="52"/>
    </row>
    <row r="87" spans="1:13" ht="15" customHeight="1" x14ac:dyDescent="0.2">
      <c r="A87" s="52"/>
      <c r="B87" s="55"/>
      <c r="C87" s="155"/>
      <c r="D87" s="254"/>
      <c r="E87" s="254"/>
      <c r="F87" s="254"/>
      <c r="G87" s="254"/>
      <c r="H87" s="254"/>
      <c r="I87" s="254"/>
      <c r="J87" s="254"/>
      <c r="K87" s="78"/>
      <c r="L87" s="55"/>
      <c r="M87" s="52"/>
    </row>
    <row r="88" spans="1:13" ht="15" customHeight="1" x14ac:dyDescent="0.2">
      <c r="A88" s="52"/>
      <c r="B88" s="55"/>
      <c r="C88" s="175" t="s">
        <v>526</v>
      </c>
      <c r="D88" s="52"/>
      <c r="E88" s="52"/>
      <c r="F88" s="52"/>
      <c r="G88" s="52"/>
      <c r="H88" s="52"/>
      <c r="I88" s="52"/>
      <c r="J88" s="52"/>
      <c r="K88" s="78"/>
      <c r="L88" s="55"/>
      <c r="M88" s="52"/>
    </row>
    <row r="89" spans="1:13" ht="15" customHeight="1" x14ac:dyDescent="0.2">
      <c r="A89" s="52"/>
      <c r="B89" s="55"/>
      <c r="C89" s="155"/>
      <c r="D89" s="52"/>
      <c r="E89" s="52"/>
      <c r="F89" s="52"/>
      <c r="G89" s="52"/>
      <c r="H89" s="52"/>
      <c r="I89" s="52"/>
      <c r="J89" s="52"/>
      <c r="K89" s="78"/>
      <c r="L89" s="55"/>
      <c r="M89" s="52"/>
    </row>
    <row r="90" spans="1:13" ht="15" customHeight="1" x14ac:dyDescent="0.2">
      <c r="A90" s="52"/>
      <c r="B90" s="55"/>
      <c r="C90" s="155"/>
      <c r="D90" s="290" t="str">
        <f>Kalkulation!$H$132</f>
        <v/>
      </c>
      <c r="E90" s="290"/>
      <c r="F90" s="290"/>
      <c r="G90" s="290"/>
      <c r="H90" s="290"/>
      <c r="I90" s="290"/>
      <c r="J90" s="290"/>
      <c r="K90" s="78"/>
      <c r="L90" s="55"/>
      <c r="M90" s="52"/>
    </row>
    <row r="91" spans="1:13" ht="15" customHeight="1" x14ac:dyDescent="0.2">
      <c r="A91" s="52"/>
      <c r="B91" s="55"/>
      <c r="C91" s="155"/>
      <c r="D91" s="290"/>
      <c r="E91" s="290"/>
      <c r="F91" s="290"/>
      <c r="G91" s="290"/>
      <c r="H91" s="290"/>
      <c r="I91" s="290"/>
      <c r="J91" s="290"/>
      <c r="K91" s="78"/>
      <c r="L91" s="55"/>
      <c r="M91" s="52"/>
    </row>
    <row r="92" spans="1:13" ht="15" customHeight="1" x14ac:dyDescent="0.2">
      <c r="A92" s="52"/>
      <c r="B92" s="55"/>
      <c r="C92" s="155"/>
      <c r="D92" s="290"/>
      <c r="E92" s="290"/>
      <c r="F92" s="290"/>
      <c r="G92" s="290"/>
      <c r="H92" s="290"/>
      <c r="I92" s="290"/>
      <c r="J92" s="290"/>
      <c r="K92" s="78"/>
      <c r="L92" s="55"/>
      <c r="M92" s="52"/>
    </row>
    <row r="93" spans="1:13" ht="15" customHeight="1" x14ac:dyDescent="0.2">
      <c r="A93" s="52"/>
      <c r="B93" s="55"/>
      <c r="C93" s="155"/>
      <c r="D93" s="290" t="str">
        <f>Kalkulation!$H$135</f>
        <v/>
      </c>
      <c r="E93" s="290"/>
      <c r="F93" s="290"/>
      <c r="G93" s="290"/>
      <c r="H93" s="290"/>
      <c r="I93" s="290"/>
      <c r="J93" s="290"/>
      <c r="K93" s="78"/>
      <c r="L93" s="55"/>
      <c r="M93" s="52"/>
    </row>
    <row r="94" spans="1:13" ht="15" customHeight="1" x14ac:dyDescent="0.2">
      <c r="A94" s="52"/>
      <c r="B94" s="55"/>
      <c r="C94" s="155"/>
      <c r="D94" s="290"/>
      <c r="E94" s="290"/>
      <c r="F94" s="290"/>
      <c r="G94" s="290"/>
      <c r="H94" s="290"/>
      <c r="I94" s="290"/>
      <c r="J94" s="290"/>
      <c r="K94" s="78"/>
      <c r="L94" s="55"/>
      <c r="M94" s="52"/>
    </row>
    <row r="95" spans="1:13" ht="15" customHeight="1" x14ac:dyDescent="0.2">
      <c r="A95" s="52"/>
      <c r="B95" s="55"/>
      <c r="C95" s="155"/>
      <c r="D95" s="290"/>
      <c r="E95" s="290"/>
      <c r="F95" s="290"/>
      <c r="G95" s="290"/>
      <c r="H95" s="290"/>
      <c r="I95" s="290"/>
      <c r="J95" s="290"/>
      <c r="K95" s="78"/>
      <c r="L95" s="55"/>
      <c r="M95" s="52"/>
    </row>
    <row r="96" spans="1:13" ht="15" customHeight="1" x14ac:dyDescent="0.2">
      <c r="A96" s="52"/>
      <c r="B96" s="55"/>
      <c r="C96" s="155"/>
      <c r="D96" s="290"/>
      <c r="E96" s="290"/>
      <c r="F96" s="290"/>
      <c r="G96" s="290"/>
      <c r="H96" s="290"/>
      <c r="I96" s="290"/>
      <c r="J96" s="290"/>
      <c r="K96" s="78"/>
      <c r="L96" s="55"/>
      <c r="M96" s="52"/>
    </row>
    <row r="97" spans="1:13" x14ac:dyDescent="0.2">
      <c r="A97" s="52"/>
      <c r="B97" s="55"/>
      <c r="C97" s="108"/>
      <c r="D97" s="109"/>
      <c r="E97" s="109"/>
      <c r="F97" s="109"/>
      <c r="G97" s="109"/>
      <c r="H97" s="109"/>
      <c r="I97" s="109"/>
      <c r="J97" s="109"/>
      <c r="K97" s="98"/>
      <c r="L97" s="55"/>
      <c r="M97" s="52"/>
    </row>
    <row r="98" spans="1:13" x14ac:dyDescent="0.2">
      <c r="A98" s="52"/>
      <c r="B98" s="55"/>
      <c r="C98" s="107"/>
      <c r="D98" s="107"/>
      <c r="E98" s="107"/>
      <c r="F98" s="107"/>
      <c r="G98" s="107"/>
      <c r="H98" s="107"/>
      <c r="I98" s="107"/>
      <c r="J98" s="107"/>
      <c r="K98" s="107"/>
      <c r="L98" s="55"/>
      <c r="M98" s="52"/>
    </row>
    <row r="99" spans="1:13" ht="15" customHeight="1" x14ac:dyDescent="0.2">
      <c r="A99" s="52"/>
      <c r="B99" s="55"/>
      <c r="C99" s="136" t="s">
        <v>107</v>
      </c>
      <c r="D99" s="55"/>
      <c r="E99" s="55"/>
      <c r="F99" s="55"/>
      <c r="G99" s="55"/>
      <c r="H99" s="55"/>
      <c r="I99" s="55"/>
      <c r="J99" s="55"/>
      <c r="K99" s="55"/>
      <c r="L99" s="55"/>
      <c r="M99" s="52"/>
    </row>
    <row r="100" spans="1:13" x14ac:dyDescent="0.2">
      <c r="A100" s="52"/>
      <c r="B100" s="55"/>
      <c r="C100" s="55"/>
      <c r="D100" s="55"/>
      <c r="E100" s="55"/>
      <c r="F100" s="55"/>
      <c r="G100" s="55"/>
      <c r="H100" s="55"/>
      <c r="I100" s="55"/>
      <c r="J100" s="55"/>
      <c r="K100" s="55"/>
      <c r="L100" s="55"/>
      <c r="M100" s="52"/>
    </row>
    <row r="101" spans="1:13" x14ac:dyDescent="0.2">
      <c r="A101" s="52"/>
      <c r="B101" s="55"/>
      <c r="C101" s="288" t="s">
        <v>527</v>
      </c>
      <c r="D101" s="288"/>
      <c r="E101" s="288"/>
      <c r="F101" s="288"/>
      <c r="G101" s="288"/>
      <c r="H101" s="288"/>
      <c r="I101" s="288"/>
      <c r="J101" s="288"/>
      <c r="K101" s="288"/>
      <c r="L101" s="55"/>
      <c r="M101" s="52"/>
    </row>
    <row r="102" spans="1:13" x14ac:dyDescent="0.2">
      <c r="A102" s="52"/>
      <c r="B102" s="55"/>
      <c r="C102" s="288"/>
      <c r="D102" s="288"/>
      <c r="E102" s="288"/>
      <c r="F102" s="288"/>
      <c r="G102" s="288"/>
      <c r="H102" s="288"/>
      <c r="I102" s="288"/>
      <c r="J102" s="288"/>
      <c r="K102" s="288"/>
      <c r="L102" s="55"/>
      <c r="M102" s="52"/>
    </row>
    <row r="103" spans="1:13" x14ac:dyDescent="0.2">
      <c r="A103" s="52"/>
      <c r="B103" s="55"/>
      <c r="C103" s="288"/>
      <c r="D103" s="288"/>
      <c r="E103" s="288"/>
      <c r="F103" s="288"/>
      <c r="G103" s="288"/>
      <c r="H103" s="288"/>
      <c r="I103" s="288"/>
      <c r="J103" s="288"/>
      <c r="K103" s="288"/>
      <c r="L103" s="55"/>
      <c r="M103" s="52"/>
    </row>
    <row r="104" spans="1:13" ht="15" customHeight="1" x14ac:dyDescent="0.2">
      <c r="A104" s="52"/>
      <c r="B104" s="55"/>
      <c r="C104" s="288"/>
      <c r="D104" s="288"/>
      <c r="E104" s="288"/>
      <c r="F104" s="288"/>
      <c r="G104" s="288"/>
      <c r="H104" s="288"/>
      <c r="I104" s="288"/>
      <c r="J104" s="288"/>
      <c r="K104" s="288"/>
      <c r="L104" s="55"/>
      <c r="M104" s="52"/>
    </row>
    <row r="105" spans="1:13" ht="14.25" customHeight="1" x14ac:dyDescent="0.2">
      <c r="A105" s="52"/>
      <c r="B105" s="55"/>
      <c r="C105" s="481" t="s">
        <v>528</v>
      </c>
      <c r="D105" s="481"/>
      <c r="E105" s="481"/>
      <c r="F105" s="481"/>
      <c r="G105" s="481"/>
      <c r="H105" s="481"/>
      <c r="I105" s="481"/>
      <c r="J105" s="481"/>
      <c r="K105" s="481"/>
      <c r="L105" s="55"/>
      <c r="M105" s="52"/>
    </row>
    <row r="106" spans="1:13" ht="14.25" customHeight="1" x14ac:dyDescent="0.2">
      <c r="A106" s="52"/>
      <c r="B106" s="55"/>
      <c r="C106" s="481"/>
      <c r="D106" s="481"/>
      <c r="E106" s="481"/>
      <c r="F106" s="481"/>
      <c r="G106" s="481"/>
      <c r="H106" s="481"/>
      <c r="I106" s="481"/>
      <c r="J106" s="481"/>
      <c r="K106" s="481"/>
      <c r="L106" s="55"/>
      <c r="M106" s="52"/>
    </row>
    <row r="107" spans="1:13" x14ac:dyDescent="0.2">
      <c r="A107" s="52"/>
      <c r="B107" s="55"/>
      <c r="C107" s="481"/>
      <c r="D107" s="481"/>
      <c r="E107" s="481"/>
      <c r="F107" s="481"/>
      <c r="G107" s="481"/>
      <c r="H107" s="481"/>
      <c r="I107" s="481"/>
      <c r="J107" s="481"/>
      <c r="K107" s="481"/>
      <c r="L107" s="55"/>
      <c r="M107" s="52"/>
    </row>
    <row r="108" spans="1:13" ht="20.25" customHeight="1" x14ac:dyDescent="0.2">
      <c r="A108" s="52"/>
      <c r="B108" s="55"/>
      <c r="C108" s="327" t="s">
        <v>244</v>
      </c>
      <c r="D108" s="328"/>
      <c r="E108" s="328"/>
      <c r="F108" s="328"/>
      <c r="G108" s="328"/>
      <c r="H108" s="328"/>
      <c r="I108" s="328"/>
      <c r="J108" s="328"/>
      <c r="K108" s="329"/>
      <c r="L108" s="55"/>
      <c r="M108" s="52"/>
    </row>
    <row r="109" spans="1:13" ht="20.25" customHeight="1" x14ac:dyDescent="0.2">
      <c r="A109" s="52"/>
      <c r="B109" s="55"/>
      <c r="C109" s="330"/>
      <c r="D109" s="331"/>
      <c r="E109" s="331"/>
      <c r="F109" s="331"/>
      <c r="G109" s="331"/>
      <c r="H109" s="331"/>
      <c r="I109" s="331"/>
      <c r="J109" s="331"/>
      <c r="K109" s="332"/>
      <c r="L109" s="55"/>
      <c r="M109" s="52"/>
    </row>
    <row r="110" spans="1:13" ht="20.25" customHeight="1" x14ac:dyDescent="0.2">
      <c r="A110" s="52"/>
      <c r="B110" s="55"/>
      <c r="C110" s="330"/>
      <c r="D110" s="331"/>
      <c r="E110" s="331"/>
      <c r="F110" s="331"/>
      <c r="G110" s="331"/>
      <c r="H110" s="331"/>
      <c r="I110" s="331"/>
      <c r="J110" s="331"/>
      <c r="K110" s="332"/>
      <c r="L110" s="55"/>
      <c r="M110" s="52"/>
    </row>
    <row r="111" spans="1:13" ht="20.25" customHeight="1" x14ac:dyDescent="0.2">
      <c r="A111" s="52"/>
      <c r="B111" s="55"/>
      <c r="C111" s="330"/>
      <c r="D111" s="331"/>
      <c r="E111" s="331"/>
      <c r="F111" s="331"/>
      <c r="G111" s="331"/>
      <c r="H111" s="331"/>
      <c r="I111" s="331"/>
      <c r="J111" s="331"/>
      <c r="K111" s="332"/>
      <c r="L111" s="55"/>
      <c r="M111" s="52"/>
    </row>
    <row r="112" spans="1:13" ht="20.25" customHeight="1" x14ac:dyDescent="0.2">
      <c r="A112" s="52"/>
      <c r="B112" s="55"/>
      <c r="C112" s="330"/>
      <c r="D112" s="331"/>
      <c r="E112" s="331"/>
      <c r="F112" s="331"/>
      <c r="G112" s="331"/>
      <c r="H112" s="331"/>
      <c r="I112" s="331"/>
      <c r="J112" s="331"/>
      <c r="K112" s="332"/>
      <c r="L112" s="55"/>
      <c r="M112" s="52"/>
    </row>
    <row r="113" spans="1:13" ht="20.25" customHeight="1" x14ac:dyDescent="0.2">
      <c r="A113" s="52"/>
      <c r="B113" s="55"/>
      <c r="C113" s="330"/>
      <c r="D113" s="331"/>
      <c r="E113" s="331"/>
      <c r="F113" s="331"/>
      <c r="G113" s="331"/>
      <c r="H113" s="331"/>
      <c r="I113" s="331"/>
      <c r="J113" s="331"/>
      <c r="K113" s="332"/>
      <c r="L113" s="55"/>
      <c r="M113" s="52"/>
    </row>
    <row r="114" spans="1:13" ht="20.25" customHeight="1" x14ac:dyDescent="0.2">
      <c r="A114" s="52"/>
      <c r="B114" s="55"/>
      <c r="C114" s="330"/>
      <c r="D114" s="331"/>
      <c r="E114" s="331"/>
      <c r="F114" s="331"/>
      <c r="G114" s="331"/>
      <c r="H114" s="331"/>
      <c r="I114" s="331"/>
      <c r="J114" s="331"/>
      <c r="K114" s="332"/>
      <c r="L114" s="55"/>
      <c r="M114" s="52"/>
    </row>
    <row r="115" spans="1:13" ht="20.25" customHeight="1" x14ac:dyDescent="0.2">
      <c r="A115" s="52"/>
      <c r="B115" s="55"/>
      <c r="C115" s="330"/>
      <c r="D115" s="331"/>
      <c r="E115" s="331"/>
      <c r="F115" s="331"/>
      <c r="G115" s="331"/>
      <c r="H115" s="331"/>
      <c r="I115" s="331"/>
      <c r="J115" s="331"/>
      <c r="K115" s="332"/>
      <c r="L115" s="55"/>
      <c r="M115" s="52"/>
    </row>
    <row r="116" spans="1:13" ht="20.25" customHeight="1" x14ac:dyDescent="0.2">
      <c r="A116" s="52"/>
      <c r="B116" s="55"/>
      <c r="C116" s="333"/>
      <c r="D116" s="334"/>
      <c r="E116" s="334"/>
      <c r="F116" s="334"/>
      <c r="G116" s="334"/>
      <c r="H116" s="334"/>
      <c r="I116" s="334"/>
      <c r="J116" s="334"/>
      <c r="K116" s="335"/>
      <c r="L116" s="55"/>
      <c r="M116" s="52"/>
    </row>
    <row r="117" spans="1:13" x14ac:dyDescent="0.2">
      <c r="A117" s="52"/>
      <c r="B117" s="55"/>
      <c r="C117" s="55"/>
      <c r="D117" s="55"/>
      <c r="E117" s="55"/>
      <c r="F117" s="55"/>
      <c r="G117" s="55"/>
      <c r="H117" s="55"/>
      <c r="I117" s="55"/>
      <c r="J117" s="55"/>
      <c r="K117" s="55"/>
      <c r="L117" s="55"/>
      <c r="M117" s="52"/>
    </row>
    <row r="118" spans="1:13" x14ac:dyDescent="0.2">
      <c r="A118" s="52"/>
      <c r="B118" s="55"/>
      <c r="C118" s="136" t="s">
        <v>73</v>
      </c>
      <c r="D118" s="55"/>
      <c r="E118" s="55"/>
      <c r="F118" s="55"/>
      <c r="G118" s="55"/>
      <c r="H118" s="55"/>
      <c r="I118" s="55"/>
      <c r="J118" s="55"/>
      <c r="K118" s="55"/>
      <c r="L118" s="55"/>
      <c r="M118" s="52"/>
    </row>
    <row r="119" spans="1:13" x14ac:dyDescent="0.2">
      <c r="A119" s="52"/>
      <c r="B119" s="55"/>
      <c r="C119" s="55"/>
      <c r="D119" s="55"/>
      <c r="E119" s="55"/>
      <c r="F119" s="55"/>
      <c r="G119" s="55"/>
      <c r="H119" s="55"/>
      <c r="I119" s="55"/>
      <c r="J119" s="55"/>
      <c r="K119" s="55"/>
      <c r="L119" s="55"/>
      <c r="M119" s="52"/>
    </row>
    <row r="120" spans="1:13" x14ac:dyDescent="0.2">
      <c r="A120" s="52"/>
      <c r="B120" s="55"/>
      <c r="C120" s="288" t="s">
        <v>529</v>
      </c>
      <c r="D120" s="288"/>
      <c r="E120" s="288"/>
      <c r="F120" s="288"/>
      <c r="G120" s="288"/>
      <c r="H120" s="288"/>
      <c r="I120" s="288"/>
      <c r="J120" s="288"/>
      <c r="K120" s="288"/>
      <c r="L120" s="55"/>
      <c r="M120" s="52"/>
    </row>
    <row r="121" spans="1:13" x14ac:dyDescent="0.2">
      <c r="A121" s="52"/>
      <c r="B121" s="55"/>
      <c r="C121" s="288"/>
      <c r="D121" s="288"/>
      <c r="E121" s="288"/>
      <c r="F121" s="288"/>
      <c r="G121" s="288"/>
      <c r="H121" s="288"/>
      <c r="I121" s="288"/>
      <c r="J121" s="288"/>
      <c r="K121" s="288"/>
      <c r="L121" s="55"/>
      <c r="M121" s="52"/>
    </row>
    <row r="122" spans="1:13" x14ac:dyDescent="0.2">
      <c r="A122" s="52"/>
      <c r="B122" s="55"/>
      <c r="C122" s="288"/>
      <c r="D122" s="288"/>
      <c r="E122" s="288"/>
      <c r="F122" s="288"/>
      <c r="G122" s="288"/>
      <c r="H122" s="288"/>
      <c r="I122" s="288"/>
      <c r="J122" s="288"/>
      <c r="K122" s="288"/>
      <c r="L122" s="55"/>
      <c r="M122" s="52"/>
    </row>
    <row r="123" spans="1:13" x14ac:dyDescent="0.2">
      <c r="A123" s="52"/>
      <c r="B123" s="55"/>
      <c r="C123" s="288"/>
      <c r="D123" s="288"/>
      <c r="E123" s="288"/>
      <c r="F123" s="288"/>
      <c r="G123" s="288"/>
      <c r="H123" s="288"/>
      <c r="I123" s="288"/>
      <c r="J123" s="288"/>
      <c r="K123" s="288"/>
      <c r="L123" s="55"/>
      <c r="M123" s="52"/>
    </row>
    <row r="124" spans="1:13" x14ac:dyDescent="0.2">
      <c r="A124" s="52"/>
      <c r="B124" s="55"/>
      <c r="C124" s="288"/>
      <c r="D124" s="288"/>
      <c r="E124" s="288"/>
      <c r="F124" s="288"/>
      <c r="G124" s="288"/>
      <c r="H124" s="288"/>
      <c r="I124" s="288"/>
      <c r="J124" s="288"/>
      <c r="K124" s="288"/>
      <c r="L124" s="55"/>
      <c r="M124" s="52"/>
    </row>
    <row r="125" spans="1:13" x14ac:dyDescent="0.2">
      <c r="A125" s="52"/>
      <c r="B125" s="55"/>
      <c r="C125" s="288"/>
      <c r="D125" s="288"/>
      <c r="E125" s="288"/>
      <c r="F125" s="288"/>
      <c r="G125" s="288"/>
      <c r="H125" s="288"/>
      <c r="I125" s="288"/>
      <c r="J125" s="288"/>
      <c r="K125" s="288"/>
      <c r="L125" s="55"/>
      <c r="M125" s="52"/>
    </row>
    <row r="126" spans="1:13" x14ac:dyDescent="0.2">
      <c r="A126" s="52"/>
      <c r="B126" s="55"/>
      <c r="C126" s="288"/>
      <c r="D126" s="288"/>
      <c r="E126" s="288"/>
      <c r="F126" s="288"/>
      <c r="G126" s="288"/>
      <c r="H126" s="288"/>
      <c r="I126" s="288"/>
      <c r="J126" s="288"/>
      <c r="K126" s="288"/>
      <c r="L126" s="55"/>
      <c r="M126" s="52"/>
    </row>
    <row r="127" spans="1:13" x14ac:dyDescent="0.2">
      <c r="A127" s="52"/>
      <c r="B127" s="55"/>
      <c r="C127" s="254"/>
      <c r="D127" s="254"/>
      <c r="E127" s="254"/>
      <c r="F127" s="254"/>
      <c r="G127" s="254"/>
      <c r="H127" s="254"/>
      <c r="I127" s="254"/>
      <c r="J127" s="254"/>
      <c r="K127" s="254"/>
      <c r="L127" s="55"/>
      <c r="M127" s="52"/>
    </row>
    <row r="128" spans="1:13" x14ac:dyDescent="0.2">
      <c r="A128" s="52"/>
      <c r="B128" s="55"/>
      <c r="C128" s="481" t="s">
        <v>530</v>
      </c>
      <c r="D128" s="481"/>
      <c r="E128" s="481"/>
      <c r="F128" s="481"/>
      <c r="G128" s="481"/>
      <c r="H128" s="481"/>
      <c r="I128" s="481"/>
      <c r="J128" s="481"/>
      <c r="K128" s="176"/>
      <c r="L128" s="55"/>
      <c r="M128" s="52"/>
    </row>
    <row r="129" spans="1:13" x14ac:dyDescent="0.2">
      <c r="A129" s="52"/>
      <c r="B129" s="55"/>
      <c r="C129" s="481"/>
      <c r="D129" s="481"/>
      <c r="E129" s="481"/>
      <c r="F129" s="481"/>
      <c r="G129" s="481"/>
      <c r="H129" s="481"/>
      <c r="I129" s="481"/>
      <c r="J129" s="481"/>
      <c r="K129" s="176"/>
      <c r="L129" s="55"/>
      <c r="M129" s="52"/>
    </row>
    <row r="130" spans="1:13" ht="15" customHeight="1" x14ac:dyDescent="0.2">
      <c r="A130" s="52"/>
      <c r="B130" s="55"/>
      <c r="C130" s="177"/>
      <c r="D130" s="177"/>
      <c r="E130" s="177"/>
      <c r="F130" s="177"/>
      <c r="G130" s="177"/>
      <c r="H130" s="177"/>
      <c r="I130" s="177"/>
      <c r="J130" s="177"/>
      <c r="K130" s="177"/>
      <c r="L130" s="55"/>
      <c r="M130" s="52"/>
    </row>
    <row r="131" spans="1:13" ht="20.25" customHeight="1" x14ac:dyDescent="0.2">
      <c r="A131" s="52"/>
      <c r="B131" s="55"/>
      <c r="C131" s="327" t="s">
        <v>335</v>
      </c>
      <c r="D131" s="328"/>
      <c r="E131" s="328"/>
      <c r="F131" s="328"/>
      <c r="G131" s="328"/>
      <c r="H131" s="328"/>
      <c r="I131" s="328"/>
      <c r="J131" s="328"/>
      <c r="K131" s="329"/>
      <c r="L131" s="55"/>
      <c r="M131" s="52"/>
    </row>
    <row r="132" spans="1:13" ht="20.25" customHeight="1" x14ac:dyDescent="0.2">
      <c r="A132" s="52"/>
      <c r="B132" s="55"/>
      <c r="C132" s="330"/>
      <c r="D132" s="331"/>
      <c r="E132" s="331"/>
      <c r="F132" s="331"/>
      <c r="G132" s="331"/>
      <c r="H132" s="331"/>
      <c r="I132" s="331"/>
      <c r="J132" s="331"/>
      <c r="K132" s="332"/>
      <c r="L132" s="55"/>
      <c r="M132" s="52"/>
    </row>
    <row r="133" spans="1:13" ht="20.25" customHeight="1" x14ac:dyDescent="0.2">
      <c r="A133" s="52"/>
      <c r="B133" s="55"/>
      <c r="C133" s="330"/>
      <c r="D133" s="331"/>
      <c r="E133" s="331"/>
      <c r="F133" s="331"/>
      <c r="G133" s="331"/>
      <c r="H133" s="331"/>
      <c r="I133" s="331"/>
      <c r="J133" s="331"/>
      <c r="K133" s="332"/>
      <c r="L133" s="55"/>
      <c r="M133" s="52"/>
    </row>
    <row r="134" spans="1:13" ht="20.25" customHeight="1" x14ac:dyDescent="0.2">
      <c r="A134" s="52"/>
      <c r="B134" s="55"/>
      <c r="C134" s="330"/>
      <c r="D134" s="331"/>
      <c r="E134" s="331"/>
      <c r="F134" s="331"/>
      <c r="G134" s="331"/>
      <c r="H134" s="331"/>
      <c r="I134" s="331"/>
      <c r="J134" s="331"/>
      <c r="K134" s="332"/>
      <c r="L134" s="55"/>
      <c r="M134" s="52"/>
    </row>
    <row r="135" spans="1:13" ht="20.25" customHeight="1" x14ac:dyDescent="0.2">
      <c r="A135" s="52"/>
      <c r="B135" s="55"/>
      <c r="C135" s="330"/>
      <c r="D135" s="331"/>
      <c r="E135" s="331"/>
      <c r="F135" s="331"/>
      <c r="G135" s="331"/>
      <c r="H135" s="331"/>
      <c r="I135" s="331"/>
      <c r="J135" s="331"/>
      <c r="K135" s="332"/>
      <c r="L135" s="55"/>
      <c r="M135" s="52"/>
    </row>
    <row r="136" spans="1:13" ht="20.25" customHeight="1" x14ac:dyDescent="0.2">
      <c r="A136" s="52"/>
      <c r="B136" s="55"/>
      <c r="C136" s="330"/>
      <c r="D136" s="331"/>
      <c r="E136" s="331"/>
      <c r="F136" s="331"/>
      <c r="G136" s="331"/>
      <c r="H136" s="331"/>
      <c r="I136" s="331"/>
      <c r="J136" s="331"/>
      <c r="K136" s="332"/>
      <c r="L136" s="55"/>
      <c r="M136" s="52"/>
    </row>
    <row r="137" spans="1:13" ht="20.25" customHeight="1" x14ac:dyDescent="0.2">
      <c r="A137" s="52"/>
      <c r="B137" s="55"/>
      <c r="C137" s="330"/>
      <c r="D137" s="331"/>
      <c r="E137" s="331"/>
      <c r="F137" s="331"/>
      <c r="G137" s="331"/>
      <c r="H137" s="331"/>
      <c r="I137" s="331"/>
      <c r="J137" s="331"/>
      <c r="K137" s="332"/>
      <c r="L137" s="55"/>
      <c r="M137" s="52"/>
    </row>
    <row r="138" spans="1:13" ht="20.25" customHeight="1" x14ac:dyDescent="0.2">
      <c r="A138" s="52"/>
      <c r="B138" s="55"/>
      <c r="C138" s="330"/>
      <c r="D138" s="331"/>
      <c r="E138" s="331"/>
      <c r="F138" s="331"/>
      <c r="G138" s="331"/>
      <c r="H138" s="331"/>
      <c r="I138" s="331"/>
      <c r="J138" s="331"/>
      <c r="K138" s="332"/>
      <c r="L138" s="55"/>
      <c r="M138" s="52"/>
    </row>
    <row r="139" spans="1:13" ht="20.25" customHeight="1" x14ac:dyDescent="0.2">
      <c r="A139" s="52"/>
      <c r="B139" s="55"/>
      <c r="C139" s="333"/>
      <c r="D139" s="334"/>
      <c r="E139" s="334"/>
      <c r="F139" s="334"/>
      <c r="G139" s="334"/>
      <c r="H139" s="334"/>
      <c r="I139" s="334"/>
      <c r="J139" s="334"/>
      <c r="K139" s="335"/>
      <c r="L139" s="55"/>
      <c r="M139" s="52"/>
    </row>
    <row r="140" spans="1:13" x14ac:dyDescent="0.2">
      <c r="A140" s="52"/>
      <c r="B140" s="55"/>
      <c r="C140" s="55"/>
      <c r="D140" s="55"/>
      <c r="E140" s="55"/>
      <c r="F140" s="55"/>
      <c r="G140" s="55"/>
      <c r="H140" s="55"/>
      <c r="I140" s="55"/>
      <c r="J140" s="55"/>
      <c r="K140" s="55"/>
      <c r="L140" s="55"/>
      <c r="M140" s="52"/>
    </row>
    <row r="141" spans="1:13" x14ac:dyDescent="0.2">
      <c r="A141" s="52"/>
      <c r="B141" s="55"/>
      <c r="C141" s="101" t="s">
        <v>74</v>
      </c>
      <c r="D141" s="55"/>
      <c r="E141" s="55"/>
      <c r="F141" s="55"/>
      <c r="G141" s="55"/>
      <c r="H141" s="55"/>
      <c r="I141" s="55"/>
      <c r="J141" s="55"/>
      <c r="K141" s="55"/>
      <c r="L141" s="55"/>
      <c r="M141" s="52"/>
    </row>
    <row r="142" spans="1:13" x14ac:dyDescent="0.2">
      <c r="A142" s="52"/>
      <c r="B142" s="55"/>
      <c r="C142" s="55"/>
      <c r="D142" s="55"/>
      <c r="E142" s="55"/>
      <c r="F142" s="55"/>
      <c r="G142" s="55"/>
      <c r="H142" s="55"/>
      <c r="I142" s="55"/>
      <c r="J142" s="55"/>
      <c r="K142" s="55"/>
      <c r="L142" s="55"/>
      <c r="M142" s="52"/>
    </row>
    <row r="143" spans="1:13" ht="14.25" customHeight="1" x14ac:dyDescent="0.2">
      <c r="A143" s="52"/>
      <c r="B143" s="55"/>
      <c r="C143" s="399" t="s">
        <v>531</v>
      </c>
      <c r="D143" s="399"/>
      <c r="E143" s="399"/>
      <c r="F143" s="399"/>
      <c r="G143" s="399"/>
      <c r="H143" s="399"/>
      <c r="I143" s="399"/>
      <c r="J143" s="399"/>
      <c r="K143" s="399"/>
      <c r="L143" s="55"/>
      <c r="M143" s="52"/>
    </row>
    <row r="144" spans="1:13" x14ac:dyDescent="0.2">
      <c r="A144" s="52"/>
      <c r="B144" s="55"/>
      <c r="C144" s="399"/>
      <c r="D144" s="399"/>
      <c r="E144" s="399"/>
      <c r="F144" s="399"/>
      <c r="G144" s="399"/>
      <c r="H144" s="399"/>
      <c r="I144" s="399"/>
      <c r="J144" s="399"/>
      <c r="K144" s="399"/>
      <c r="L144" s="55"/>
      <c r="M144" s="52"/>
    </row>
    <row r="145" spans="1:13" x14ac:dyDescent="0.2">
      <c r="A145" s="52"/>
      <c r="B145" s="55"/>
      <c r="C145" s="484"/>
      <c r="D145" s="484"/>
      <c r="E145" s="484"/>
      <c r="F145" s="484"/>
      <c r="G145" s="484"/>
      <c r="H145" s="484"/>
      <c r="I145" s="484"/>
      <c r="J145" s="484"/>
      <c r="K145" s="484"/>
      <c r="L145" s="55"/>
      <c r="M145" s="52"/>
    </row>
    <row r="146" spans="1:13" x14ac:dyDescent="0.2">
      <c r="A146" s="52"/>
      <c r="B146" s="55"/>
      <c r="C146" s="178"/>
      <c r="D146" s="179"/>
      <c r="E146" s="179"/>
      <c r="F146" s="179"/>
      <c r="G146" s="179"/>
      <c r="H146" s="179"/>
      <c r="I146" s="179"/>
      <c r="J146" s="179"/>
      <c r="K146" s="180"/>
      <c r="L146" s="55"/>
      <c r="M146" s="52"/>
    </row>
    <row r="147" spans="1:13" x14ac:dyDescent="0.2">
      <c r="A147" s="52"/>
      <c r="B147" s="55"/>
      <c r="C147" s="175" t="s">
        <v>67</v>
      </c>
      <c r="D147" s="181"/>
      <c r="E147" s="181"/>
      <c r="F147" s="181"/>
      <c r="G147" s="181"/>
      <c r="H147" s="181"/>
      <c r="I147" s="181"/>
      <c r="J147" s="181"/>
      <c r="K147" s="182"/>
      <c r="L147" s="55"/>
      <c r="M147" s="52"/>
    </row>
    <row r="148" spans="1:13" x14ac:dyDescent="0.2">
      <c r="A148" s="52"/>
      <c r="B148" s="55"/>
      <c r="C148" s="480" t="s">
        <v>6</v>
      </c>
      <c r="D148" s="479" t="str">
        <f>Kalkulation!D15</f>
        <v/>
      </c>
      <c r="E148" s="479"/>
      <c r="F148" s="479"/>
      <c r="G148" s="479"/>
      <c r="H148" s="479"/>
      <c r="I148" s="479"/>
      <c r="J148" s="479"/>
      <c r="K148" s="182"/>
      <c r="L148" s="55"/>
      <c r="M148" s="52"/>
    </row>
    <row r="149" spans="1:13" x14ac:dyDescent="0.2">
      <c r="A149" s="52"/>
      <c r="B149" s="55"/>
      <c r="C149" s="480"/>
      <c r="D149" s="479"/>
      <c r="E149" s="479"/>
      <c r="F149" s="479"/>
      <c r="G149" s="479"/>
      <c r="H149" s="479"/>
      <c r="I149" s="479"/>
      <c r="J149" s="479"/>
      <c r="K149" s="182"/>
      <c r="L149" s="55"/>
      <c r="M149" s="52"/>
    </row>
    <row r="150" spans="1:13" x14ac:dyDescent="0.2">
      <c r="A150" s="52"/>
      <c r="B150" s="55"/>
      <c r="C150" s="480" t="s">
        <v>6</v>
      </c>
      <c r="D150" s="479" t="str">
        <f>Kalkulation!D16</f>
        <v/>
      </c>
      <c r="E150" s="479"/>
      <c r="F150" s="479"/>
      <c r="G150" s="479"/>
      <c r="H150" s="479"/>
      <c r="I150" s="479"/>
      <c r="J150" s="479"/>
      <c r="K150" s="182"/>
      <c r="L150" s="55"/>
      <c r="M150" s="52"/>
    </row>
    <row r="151" spans="1:13" x14ac:dyDescent="0.2">
      <c r="A151" s="52"/>
      <c r="B151" s="55"/>
      <c r="C151" s="480"/>
      <c r="D151" s="479"/>
      <c r="E151" s="479"/>
      <c r="F151" s="479"/>
      <c r="G151" s="479"/>
      <c r="H151" s="479"/>
      <c r="I151" s="479"/>
      <c r="J151" s="479"/>
      <c r="K151" s="182"/>
      <c r="L151" s="55"/>
      <c r="M151" s="52"/>
    </row>
    <row r="152" spans="1:13" x14ac:dyDescent="0.2">
      <c r="A152" s="52"/>
      <c r="B152" s="55"/>
      <c r="C152" s="183"/>
      <c r="D152" s="184"/>
      <c r="E152" s="184"/>
      <c r="F152" s="184"/>
      <c r="G152" s="184"/>
      <c r="H152" s="184"/>
      <c r="I152" s="184"/>
      <c r="J152" s="184"/>
      <c r="K152" s="182"/>
      <c r="L152" s="55"/>
      <c r="M152" s="52"/>
    </row>
    <row r="153" spans="1:13" x14ac:dyDescent="0.2">
      <c r="A153" s="52"/>
      <c r="B153" s="55"/>
      <c r="C153" s="480" t="s">
        <v>6</v>
      </c>
      <c r="D153" s="479" t="str">
        <f>Kalkulation!D18</f>
        <v/>
      </c>
      <c r="E153" s="479"/>
      <c r="F153" s="479"/>
      <c r="G153" s="479"/>
      <c r="H153" s="479"/>
      <c r="I153" s="479"/>
      <c r="J153" s="479"/>
      <c r="K153" s="182"/>
      <c r="L153" s="55"/>
      <c r="M153" s="52"/>
    </row>
    <row r="154" spans="1:13" x14ac:dyDescent="0.2">
      <c r="A154" s="52"/>
      <c r="B154" s="55"/>
      <c r="C154" s="480"/>
      <c r="D154" s="479"/>
      <c r="E154" s="479"/>
      <c r="F154" s="479"/>
      <c r="G154" s="479"/>
      <c r="H154" s="479"/>
      <c r="I154" s="479"/>
      <c r="J154" s="479"/>
      <c r="K154" s="182"/>
      <c r="L154" s="55"/>
      <c r="M154" s="52"/>
    </row>
    <row r="155" spans="1:13" x14ac:dyDescent="0.2">
      <c r="A155" s="52"/>
      <c r="B155" s="55"/>
      <c r="C155" s="480" t="s">
        <v>6</v>
      </c>
      <c r="D155" s="479" t="str">
        <f>Kalkulation!D19</f>
        <v/>
      </c>
      <c r="E155" s="479"/>
      <c r="F155" s="479"/>
      <c r="G155" s="479"/>
      <c r="H155" s="479"/>
      <c r="I155" s="479"/>
      <c r="J155" s="479"/>
      <c r="K155" s="182"/>
      <c r="L155" s="55"/>
      <c r="M155" s="52"/>
    </row>
    <row r="156" spans="1:13" x14ac:dyDescent="0.2">
      <c r="A156" s="52"/>
      <c r="B156" s="55"/>
      <c r="C156" s="480"/>
      <c r="D156" s="479"/>
      <c r="E156" s="479"/>
      <c r="F156" s="479"/>
      <c r="G156" s="479"/>
      <c r="H156" s="479"/>
      <c r="I156" s="479"/>
      <c r="J156" s="479"/>
      <c r="K156" s="182"/>
      <c r="L156" s="55"/>
      <c r="M156" s="52"/>
    </row>
    <row r="157" spans="1:13" x14ac:dyDescent="0.2">
      <c r="A157" s="52"/>
      <c r="B157" s="55"/>
      <c r="C157" s="480" t="s">
        <v>6</v>
      </c>
      <c r="D157" s="479" t="str">
        <f>Kalkulation!D20</f>
        <v/>
      </c>
      <c r="E157" s="479"/>
      <c r="F157" s="479"/>
      <c r="G157" s="479"/>
      <c r="H157" s="479"/>
      <c r="I157" s="479"/>
      <c r="J157" s="479"/>
      <c r="K157" s="182"/>
      <c r="L157" s="55"/>
      <c r="M157" s="52"/>
    </row>
    <row r="158" spans="1:13" x14ac:dyDescent="0.2">
      <c r="A158" s="52"/>
      <c r="B158" s="55"/>
      <c r="C158" s="480"/>
      <c r="D158" s="479"/>
      <c r="E158" s="479"/>
      <c r="F158" s="479"/>
      <c r="G158" s="479"/>
      <c r="H158" s="479"/>
      <c r="I158" s="479"/>
      <c r="J158" s="479"/>
      <c r="K158" s="182"/>
      <c r="L158" s="55"/>
      <c r="M158" s="52"/>
    </row>
    <row r="159" spans="1:13" x14ac:dyDescent="0.2">
      <c r="A159" s="52"/>
      <c r="B159" s="55"/>
      <c r="C159" s="183"/>
      <c r="D159" s="184"/>
      <c r="E159" s="184"/>
      <c r="F159" s="184"/>
      <c r="G159" s="184"/>
      <c r="H159" s="184"/>
      <c r="I159" s="184"/>
      <c r="J159" s="184"/>
      <c r="K159" s="182"/>
      <c r="L159" s="55"/>
      <c r="M159" s="52"/>
    </row>
    <row r="160" spans="1:13" x14ac:dyDescent="0.2">
      <c r="A160" s="52"/>
      <c r="B160" s="55"/>
      <c r="C160" s="480" t="s">
        <v>6</v>
      </c>
      <c r="D160" s="479" t="str">
        <f>Kalkulation!D22</f>
        <v/>
      </c>
      <c r="E160" s="479"/>
      <c r="F160" s="479"/>
      <c r="G160" s="479"/>
      <c r="H160" s="479"/>
      <c r="I160" s="479"/>
      <c r="J160" s="479"/>
      <c r="K160" s="182"/>
      <c r="L160" s="55"/>
      <c r="M160" s="52"/>
    </row>
    <row r="161" spans="1:13" x14ac:dyDescent="0.2">
      <c r="A161" s="52"/>
      <c r="B161" s="55"/>
      <c r="C161" s="482"/>
      <c r="D161" s="490"/>
      <c r="E161" s="490"/>
      <c r="F161" s="490"/>
      <c r="G161" s="490"/>
      <c r="H161" s="490"/>
      <c r="I161" s="490"/>
      <c r="J161" s="490"/>
      <c r="K161" s="190"/>
      <c r="L161" s="55"/>
      <c r="M161" s="52"/>
    </row>
    <row r="162" spans="1:13" x14ac:dyDescent="0.2">
      <c r="A162" s="52"/>
      <c r="B162" s="55"/>
      <c r="C162" s="191"/>
      <c r="D162" s="179"/>
      <c r="E162" s="179"/>
      <c r="F162" s="179"/>
      <c r="G162" s="179"/>
      <c r="H162" s="179"/>
      <c r="I162" s="179"/>
      <c r="J162" s="179"/>
      <c r="K162" s="180"/>
      <c r="L162" s="55"/>
      <c r="M162" s="52"/>
    </row>
    <row r="163" spans="1:13" x14ac:dyDescent="0.2">
      <c r="A163" s="52"/>
      <c r="B163" s="55"/>
      <c r="C163" s="175" t="s">
        <v>68</v>
      </c>
      <c r="D163" s="181"/>
      <c r="E163" s="181"/>
      <c r="F163" s="181"/>
      <c r="G163" s="181"/>
      <c r="H163" s="181"/>
      <c r="I163" s="181"/>
      <c r="J163" s="181"/>
      <c r="K163" s="182"/>
      <c r="L163" s="55"/>
      <c r="M163" s="52"/>
    </row>
    <row r="164" spans="1:13" x14ac:dyDescent="0.2">
      <c r="A164" s="52"/>
      <c r="B164" s="55"/>
      <c r="C164" s="480" t="s">
        <v>6</v>
      </c>
      <c r="D164" s="479" t="str">
        <f>Kalkulation!D29</f>
        <v/>
      </c>
      <c r="E164" s="479"/>
      <c r="F164" s="479"/>
      <c r="G164" s="479"/>
      <c r="H164" s="479"/>
      <c r="I164" s="479"/>
      <c r="J164" s="479"/>
      <c r="K164" s="182"/>
      <c r="L164" s="55"/>
      <c r="M164" s="52"/>
    </row>
    <row r="165" spans="1:13" x14ac:dyDescent="0.2">
      <c r="A165" s="52"/>
      <c r="B165" s="55"/>
      <c r="C165" s="480"/>
      <c r="D165" s="479"/>
      <c r="E165" s="479"/>
      <c r="F165" s="479"/>
      <c r="G165" s="479"/>
      <c r="H165" s="479"/>
      <c r="I165" s="479"/>
      <c r="J165" s="479"/>
      <c r="K165" s="182"/>
      <c r="L165" s="55"/>
      <c r="M165" s="52"/>
    </row>
    <row r="166" spans="1:13" x14ac:dyDescent="0.2">
      <c r="A166" s="52"/>
      <c r="B166" s="55"/>
      <c r="C166" s="480" t="s">
        <v>6</v>
      </c>
      <c r="D166" s="479" t="str">
        <f>Kalkulation!D30</f>
        <v/>
      </c>
      <c r="E166" s="479"/>
      <c r="F166" s="479"/>
      <c r="G166" s="479"/>
      <c r="H166" s="479"/>
      <c r="I166" s="479"/>
      <c r="J166" s="479"/>
      <c r="K166" s="182"/>
      <c r="L166" s="55"/>
      <c r="M166" s="52"/>
    </row>
    <row r="167" spans="1:13" x14ac:dyDescent="0.2">
      <c r="A167" s="52"/>
      <c r="B167" s="55"/>
      <c r="C167" s="480"/>
      <c r="D167" s="479"/>
      <c r="E167" s="479"/>
      <c r="F167" s="479"/>
      <c r="G167" s="479"/>
      <c r="H167" s="479"/>
      <c r="I167" s="479"/>
      <c r="J167" s="479"/>
      <c r="K167" s="182"/>
      <c r="L167" s="55"/>
      <c r="M167" s="52"/>
    </row>
    <row r="168" spans="1:13" x14ac:dyDescent="0.2">
      <c r="A168" s="52"/>
      <c r="B168" s="55"/>
      <c r="C168" s="480" t="s">
        <v>6</v>
      </c>
      <c r="D168" s="479" t="str">
        <f>Kalkulation!D32</f>
        <v/>
      </c>
      <c r="E168" s="479"/>
      <c r="F168" s="479"/>
      <c r="G168" s="479"/>
      <c r="H168" s="479"/>
      <c r="I168" s="479"/>
      <c r="J168" s="479"/>
      <c r="K168" s="182"/>
      <c r="L168" s="55"/>
      <c r="M168" s="52"/>
    </row>
    <row r="169" spans="1:13" x14ac:dyDescent="0.2">
      <c r="A169" s="52"/>
      <c r="B169" s="55"/>
      <c r="C169" s="480"/>
      <c r="D169" s="479"/>
      <c r="E169" s="479"/>
      <c r="F169" s="479"/>
      <c r="G169" s="479"/>
      <c r="H169" s="479"/>
      <c r="I169" s="479"/>
      <c r="J169" s="479"/>
      <c r="K169" s="182"/>
      <c r="L169" s="55"/>
      <c r="M169" s="52"/>
    </row>
    <row r="170" spans="1:13" x14ac:dyDescent="0.2">
      <c r="A170" s="52"/>
      <c r="B170" s="55"/>
      <c r="C170" s="480" t="s">
        <v>6</v>
      </c>
      <c r="D170" s="479" t="str">
        <f>Kalkulation!D35</f>
        <v/>
      </c>
      <c r="E170" s="479"/>
      <c r="F170" s="479"/>
      <c r="G170" s="479"/>
      <c r="H170" s="479"/>
      <c r="I170" s="479"/>
      <c r="J170" s="479"/>
      <c r="K170" s="182"/>
      <c r="L170" s="55"/>
      <c r="M170" s="52"/>
    </row>
    <row r="171" spans="1:13" x14ac:dyDescent="0.2">
      <c r="A171" s="52"/>
      <c r="B171" s="55"/>
      <c r="C171" s="480"/>
      <c r="D171" s="479"/>
      <c r="E171" s="479"/>
      <c r="F171" s="479"/>
      <c r="G171" s="479"/>
      <c r="H171" s="479"/>
      <c r="I171" s="479"/>
      <c r="J171" s="479"/>
      <c r="K171" s="182"/>
      <c r="L171" s="55"/>
      <c r="M171" s="52"/>
    </row>
    <row r="172" spans="1:13" x14ac:dyDescent="0.2">
      <c r="A172" s="52"/>
      <c r="B172" s="55"/>
      <c r="C172" s="480" t="s">
        <v>6</v>
      </c>
      <c r="D172" s="479" t="str">
        <f>Kalkulation!D36</f>
        <v/>
      </c>
      <c r="E172" s="479"/>
      <c r="F172" s="479"/>
      <c r="G172" s="479"/>
      <c r="H172" s="479"/>
      <c r="I172" s="479"/>
      <c r="J172" s="479"/>
      <c r="K172" s="182"/>
      <c r="L172" s="55"/>
      <c r="M172" s="52"/>
    </row>
    <row r="173" spans="1:13" x14ac:dyDescent="0.2">
      <c r="A173" s="52"/>
      <c r="B173" s="55"/>
      <c r="C173" s="480"/>
      <c r="D173" s="479"/>
      <c r="E173" s="479"/>
      <c r="F173" s="479"/>
      <c r="G173" s="479"/>
      <c r="H173" s="479"/>
      <c r="I173" s="479"/>
      <c r="J173" s="479"/>
      <c r="K173" s="182"/>
      <c r="L173" s="55"/>
      <c r="M173" s="52"/>
    </row>
    <row r="174" spans="1:13" x14ac:dyDescent="0.2">
      <c r="A174" s="52"/>
      <c r="B174" s="55"/>
      <c r="C174" s="183"/>
      <c r="D174" s="184"/>
      <c r="E174" s="184"/>
      <c r="F174" s="184"/>
      <c r="G174" s="184"/>
      <c r="H174" s="184"/>
      <c r="I174" s="184"/>
      <c r="J174" s="184"/>
      <c r="K174" s="182"/>
      <c r="L174" s="55"/>
      <c r="M174" s="52"/>
    </row>
    <row r="175" spans="1:13" x14ac:dyDescent="0.2">
      <c r="A175" s="52"/>
      <c r="B175" s="55"/>
      <c r="C175" s="480" t="s">
        <v>6</v>
      </c>
      <c r="D175" s="479" t="str">
        <f>Kalkulation!D37</f>
        <v/>
      </c>
      <c r="E175" s="479"/>
      <c r="F175" s="479"/>
      <c r="G175" s="479"/>
      <c r="H175" s="479"/>
      <c r="I175" s="479"/>
      <c r="J175" s="479"/>
      <c r="K175" s="182"/>
      <c r="L175" s="55"/>
      <c r="M175" s="52"/>
    </row>
    <row r="176" spans="1:13" x14ac:dyDescent="0.2">
      <c r="A176" s="52"/>
      <c r="B176" s="55"/>
      <c r="C176" s="480"/>
      <c r="D176" s="479"/>
      <c r="E176" s="479"/>
      <c r="F176" s="479"/>
      <c r="G176" s="479"/>
      <c r="H176" s="479"/>
      <c r="I176" s="479"/>
      <c r="J176" s="479"/>
      <c r="K176" s="182"/>
      <c r="L176" s="55"/>
      <c r="M176" s="52"/>
    </row>
    <row r="177" spans="1:13" x14ac:dyDescent="0.2">
      <c r="A177" s="52"/>
      <c r="B177" s="55"/>
      <c r="C177" s="192"/>
      <c r="D177" s="193"/>
      <c r="E177" s="193"/>
      <c r="F177" s="193"/>
      <c r="G177" s="193"/>
      <c r="H177" s="193"/>
      <c r="I177" s="193"/>
      <c r="J177" s="193"/>
      <c r="K177" s="180"/>
      <c r="L177" s="55"/>
      <c r="M177" s="52"/>
    </row>
    <row r="178" spans="1:13" x14ac:dyDescent="0.2">
      <c r="A178" s="52"/>
      <c r="B178" s="55"/>
      <c r="C178" s="175" t="s">
        <v>69</v>
      </c>
      <c r="D178" s="181"/>
      <c r="E178" s="181"/>
      <c r="F178" s="181"/>
      <c r="G178" s="181"/>
      <c r="H178" s="181"/>
      <c r="I178" s="181"/>
      <c r="J178" s="181"/>
      <c r="K178" s="182"/>
      <c r="L178" s="55"/>
      <c r="M178" s="52"/>
    </row>
    <row r="179" spans="1:13" x14ac:dyDescent="0.2">
      <c r="A179" s="52"/>
      <c r="B179" s="55"/>
      <c r="C179" s="480" t="s">
        <v>6</v>
      </c>
      <c r="D179" s="479" t="str">
        <f>Kalkulation!D45</f>
        <v/>
      </c>
      <c r="E179" s="479"/>
      <c r="F179" s="479"/>
      <c r="G179" s="479"/>
      <c r="H179" s="479"/>
      <c r="I179" s="479"/>
      <c r="J179" s="479"/>
      <c r="K179" s="182"/>
      <c r="L179" s="55"/>
      <c r="M179" s="52"/>
    </row>
    <row r="180" spans="1:13" x14ac:dyDescent="0.2">
      <c r="A180" s="52"/>
      <c r="B180" s="55"/>
      <c r="C180" s="480"/>
      <c r="D180" s="479"/>
      <c r="E180" s="479"/>
      <c r="F180" s="479"/>
      <c r="G180" s="479"/>
      <c r="H180" s="479"/>
      <c r="I180" s="479"/>
      <c r="J180" s="479"/>
      <c r="K180" s="182"/>
      <c r="L180" s="55"/>
      <c r="M180" s="52"/>
    </row>
    <row r="181" spans="1:13" x14ac:dyDescent="0.2">
      <c r="A181" s="52"/>
      <c r="B181" s="55"/>
      <c r="C181" s="480" t="s">
        <v>6</v>
      </c>
      <c r="D181" s="479" t="str">
        <f>Kalkulation!D46</f>
        <v/>
      </c>
      <c r="E181" s="479"/>
      <c r="F181" s="479"/>
      <c r="G181" s="479"/>
      <c r="H181" s="479"/>
      <c r="I181" s="479"/>
      <c r="J181" s="479"/>
      <c r="K181" s="182"/>
      <c r="L181" s="55"/>
      <c r="M181" s="52"/>
    </row>
    <row r="182" spans="1:13" x14ac:dyDescent="0.2">
      <c r="A182" s="52"/>
      <c r="B182" s="55"/>
      <c r="C182" s="480"/>
      <c r="D182" s="479"/>
      <c r="E182" s="479"/>
      <c r="F182" s="479"/>
      <c r="G182" s="479"/>
      <c r="H182" s="479"/>
      <c r="I182" s="479"/>
      <c r="J182" s="479"/>
      <c r="K182" s="182"/>
      <c r="L182" s="55"/>
      <c r="M182" s="52"/>
    </row>
    <row r="183" spans="1:13" x14ac:dyDescent="0.2">
      <c r="A183" s="52"/>
      <c r="B183" s="55"/>
      <c r="C183" s="480" t="s">
        <v>6</v>
      </c>
      <c r="D183" s="479" t="str">
        <f>Kalkulation!D47</f>
        <v/>
      </c>
      <c r="E183" s="479"/>
      <c r="F183" s="479"/>
      <c r="G183" s="479"/>
      <c r="H183" s="479"/>
      <c r="I183" s="479"/>
      <c r="J183" s="479"/>
      <c r="K183" s="182"/>
      <c r="L183" s="55"/>
      <c r="M183" s="52"/>
    </row>
    <row r="184" spans="1:13" x14ac:dyDescent="0.2">
      <c r="A184" s="52"/>
      <c r="B184" s="55"/>
      <c r="C184" s="480"/>
      <c r="D184" s="479"/>
      <c r="E184" s="479"/>
      <c r="F184" s="479"/>
      <c r="G184" s="479"/>
      <c r="H184" s="479"/>
      <c r="I184" s="479"/>
      <c r="J184" s="479"/>
      <c r="K184" s="182"/>
      <c r="L184" s="55"/>
      <c r="M184" s="52"/>
    </row>
    <row r="185" spans="1:13" x14ac:dyDescent="0.2">
      <c r="A185" s="52"/>
      <c r="B185" s="55"/>
      <c r="C185" s="191"/>
      <c r="D185" s="179"/>
      <c r="E185" s="179"/>
      <c r="F185" s="179"/>
      <c r="G185" s="179"/>
      <c r="H185" s="179"/>
      <c r="I185" s="179"/>
      <c r="J185" s="179"/>
      <c r="K185" s="180"/>
      <c r="L185" s="55"/>
      <c r="M185" s="52"/>
    </row>
    <row r="186" spans="1:13" x14ac:dyDescent="0.2">
      <c r="A186" s="52"/>
      <c r="B186" s="55"/>
      <c r="C186" s="175" t="s">
        <v>197</v>
      </c>
      <c r="D186" s="181"/>
      <c r="E186" s="181"/>
      <c r="F186" s="181"/>
      <c r="G186" s="181"/>
      <c r="H186" s="181"/>
      <c r="I186" s="181"/>
      <c r="J186" s="181"/>
      <c r="K186" s="182"/>
      <c r="L186" s="55"/>
      <c r="M186" s="52"/>
    </row>
    <row r="187" spans="1:13" x14ac:dyDescent="0.2">
      <c r="A187" s="52"/>
      <c r="B187" s="55"/>
      <c r="C187" s="480" t="s">
        <v>6</v>
      </c>
      <c r="D187" s="485" t="str">
        <f>Kalkulation!$D$56</f>
        <v/>
      </c>
      <c r="E187" s="485"/>
      <c r="F187" s="485"/>
      <c r="G187" s="485"/>
      <c r="H187" s="485"/>
      <c r="I187" s="485"/>
      <c r="J187" s="485"/>
      <c r="K187" s="182"/>
      <c r="L187" s="55"/>
      <c r="M187" s="52"/>
    </row>
    <row r="188" spans="1:13" x14ac:dyDescent="0.2">
      <c r="A188" s="52"/>
      <c r="B188" s="55"/>
      <c r="C188" s="480"/>
      <c r="D188" s="485"/>
      <c r="E188" s="485"/>
      <c r="F188" s="485"/>
      <c r="G188" s="485"/>
      <c r="H188" s="485"/>
      <c r="I188" s="485"/>
      <c r="J188" s="485"/>
      <c r="K188" s="182"/>
      <c r="L188" s="55"/>
      <c r="M188" s="52"/>
    </row>
    <row r="189" spans="1:13" x14ac:dyDescent="0.2">
      <c r="A189" s="52"/>
      <c r="B189" s="55"/>
      <c r="C189" s="191"/>
      <c r="D189" s="179"/>
      <c r="E189" s="179"/>
      <c r="F189" s="179"/>
      <c r="G189" s="179"/>
      <c r="H189" s="179"/>
      <c r="I189" s="179"/>
      <c r="J189" s="179"/>
      <c r="K189" s="180"/>
      <c r="L189" s="55"/>
      <c r="M189" s="52"/>
    </row>
    <row r="190" spans="1:13" x14ac:dyDescent="0.2">
      <c r="A190" s="52"/>
      <c r="B190" s="55"/>
      <c r="C190" s="175" t="s">
        <v>198</v>
      </c>
      <c r="D190" s="181"/>
      <c r="E190" s="181"/>
      <c r="F190" s="181"/>
      <c r="G190" s="181"/>
      <c r="H190" s="181"/>
      <c r="I190" s="181"/>
      <c r="J190" s="181"/>
      <c r="K190" s="182"/>
      <c r="L190" s="55"/>
      <c r="M190" s="52"/>
    </row>
    <row r="191" spans="1:13" x14ac:dyDescent="0.2">
      <c r="A191" s="52"/>
      <c r="B191" s="55"/>
      <c r="C191" s="480" t="s">
        <v>6</v>
      </c>
      <c r="D191" s="479" t="str">
        <f>Kalkulation!D68</f>
        <v/>
      </c>
      <c r="E191" s="479"/>
      <c r="F191" s="479"/>
      <c r="G191" s="479"/>
      <c r="H191" s="479"/>
      <c r="I191" s="479"/>
      <c r="J191" s="479"/>
      <c r="K191" s="182"/>
      <c r="L191" s="55"/>
      <c r="M191" s="52"/>
    </row>
    <row r="192" spans="1:13" x14ac:dyDescent="0.2">
      <c r="A192" s="52"/>
      <c r="B192" s="55"/>
      <c r="C192" s="480"/>
      <c r="D192" s="479"/>
      <c r="E192" s="479"/>
      <c r="F192" s="479"/>
      <c r="G192" s="479"/>
      <c r="H192" s="479"/>
      <c r="I192" s="479"/>
      <c r="J192" s="479"/>
      <c r="K192" s="182"/>
      <c r="L192" s="55"/>
      <c r="M192" s="52"/>
    </row>
    <row r="193" spans="1:13" x14ac:dyDescent="0.2">
      <c r="A193" s="52"/>
      <c r="B193" s="55"/>
      <c r="C193" s="480" t="s">
        <v>6</v>
      </c>
      <c r="D193" s="479" t="str">
        <f>Kalkulation!D69</f>
        <v/>
      </c>
      <c r="E193" s="479"/>
      <c r="F193" s="479"/>
      <c r="G193" s="479"/>
      <c r="H193" s="479"/>
      <c r="I193" s="479"/>
      <c r="J193" s="479"/>
      <c r="K193" s="182"/>
      <c r="L193" s="55"/>
      <c r="M193" s="52"/>
    </row>
    <row r="194" spans="1:13" x14ac:dyDescent="0.2">
      <c r="A194" s="52"/>
      <c r="B194" s="55"/>
      <c r="C194" s="480"/>
      <c r="D194" s="479"/>
      <c r="E194" s="479"/>
      <c r="F194" s="479"/>
      <c r="G194" s="479"/>
      <c r="H194" s="479"/>
      <c r="I194" s="479"/>
      <c r="J194" s="479"/>
      <c r="K194" s="182"/>
      <c r="L194" s="55"/>
      <c r="M194" s="52"/>
    </row>
    <row r="195" spans="1:13" x14ac:dyDescent="0.2">
      <c r="A195" s="52"/>
      <c r="B195" s="55"/>
      <c r="C195" s="191"/>
      <c r="D195" s="179"/>
      <c r="E195" s="179"/>
      <c r="F195" s="179"/>
      <c r="G195" s="179"/>
      <c r="H195" s="179"/>
      <c r="I195" s="179"/>
      <c r="J195" s="179"/>
      <c r="K195" s="180"/>
      <c r="L195" s="55"/>
      <c r="M195" s="52"/>
    </row>
    <row r="196" spans="1:13" x14ac:dyDescent="0.2">
      <c r="A196" s="52"/>
      <c r="B196" s="55"/>
      <c r="C196" s="175" t="s">
        <v>139</v>
      </c>
      <c r="D196" s="181"/>
      <c r="E196" s="181"/>
      <c r="F196" s="181"/>
      <c r="G196" s="181"/>
      <c r="H196" s="181"/>
      <c r="I196" s="181"/>
      <c r="J196" s="181"/>
      <c r="K196" s="182"/>
      <c r="L196" s="55"/>
      <c r="M196" s="52"/>
    </row>
    <row r="197" spans="1:13" x14ac:dyDescent="0.2">
      <c r="A197" s="52"/>
      <c r="B197" s="55"/>
      <c r="C197" s="480" t="s">
        <v>6</v>
      </c>
      <c r="D197" s="479" t="str">
        <f>Kalkulation!D80</f>
        <v/>
      </c>
      <c r="E197" s="479"/>
      <c r="F197" s="479"/>
      <c r="G197" s="479"/>
      <c r="H197" s="479"/>
      <c r="I197" s="479"/>
      <c r="J197" s="479"/>
      <c r="K197" s="182"/>
      <c r="L197" s="55"/>
      <c r="M197" s="52"/>
    </row>
    <row r="198" spans="1:13" x14ac:dyDescent="0.2">
      <c r="A198" s="52"/>
      <c r="B198" s="55"/>
      <c r="C198" s="480"/>
      <c r="D198" s="479"/>
      <c r="E198" s="479"/>
      <c r="F198" s="479"/>
      <c r="G198" s="479"/>
      <c r="H198" s="479"/>
      <c r="I198" s="479"/>
      <c r="J198" s="479"/>
      <c r="K198" s="182"/>
      <c r="L198" s="55"/>
      <c r="M198" s="52"/>
    </row>
    <row r="199" spans="1:13" x14ac:dyDescent="0.2">
      <c r="A199" s="52"/>
      <c r="B199" s="55"/>
      <c r="C199" s="480" t="s">
        <v>6</v>
      </c>
      <c r="D199" s="479" t="str">
        <f>Kalkulation!D81</f>
        <v/>
      </c>
      <c r="E199" s="479"/>
      <c r="F199" s="479"/>
      <c r="G199" s="479"/>
      <c r="H199" s="479"/>
      <c r="I199" s="479"/>
      <c r="J199" s="479"/>
      <c r="K199" s="182"/>
      <c r="L199" s="55"/>
      <c r="M199" s="52"/>
    </row>
    <row r="200" spans="1:13" x14ac:dyDescent="0.2">
      <c r="A200" s="52"/>
      <c r="B200" s="55"/>
      <c r="C200" s="480"/>
      <c r="D200" s="479"/>
      <c r="E200" s="479"/>
      <c r="F200" s="479"/>
      <c r="G200" s="479"/>
      <c r="H200" s="479"/>
      <c r="I200" s="479"/>
      <c r="J200" s="479"/>
      <c r="K200" s="182"/>
      <c r="L200" s="55"/>
      <c r="M200" s="52"/>
    </row>
    <row r="201" spans="1:13" ht="15" customHeight="1" x14ac:dyDescent="0.2">
      <c r="A201" s="52"/>
      <c r="B201" s="55"/>
      <c r="C201" s="191"/>
      <c r="D201" s="179"/>
      <c r="E201" s="179"/>
      <c r="F201" s="179"/>
      <c r="G201" s="179"/>
      <c r="H201" s="179"/>
      <c r="I201" s="179"/>
      <c r="J201" s="179"/>
      <c r="K201" s="180"/>
      <c r="L201" s="55"/>
      <c r="M201" s="52"/>
    </row>
    <row r="202" spans="1:13" ht="15" customHeight="1" x14ac:dyDescent="0.2">
      <c r="A202" s="52"/>
      <c r="B202" s="55"/>
      <c r="C202" s="175" t="s">
        <v>140</v>
      </c>
      <c r="D202" s="181"/>
      <c r="E202" s="181"/>
      <c r="F202" s="181"/>
      <c r="G202" s="181"/>
      <c r="H202" s="181"/>
      <c r="I202" s="181"/>
      <c r="J202" s="181"/>
      <c r="K202" s="182"/>
      <c r="L202" s="55"/>
      <c r="M202" s="52"/>
    </row>
    <row r="203" spans="1:13" ht="15" customHeight="1" x14ac:dyDescent="0.2">
      <c r="A203" s="52"/>
      <c r="B203" s="55"/>
      <c r="C203" s="480" t="s">
        <v>6</v>
      </c>
      <c r="D203" s="479" t="str">
        <f>Kalkulation!$D$98</f>
        <v/>
      </c>
      <c r="E203" s="479"/>
      <c r="F203" s="479"/>
      <c r="G203" s="479"/>
      <c r="H203" s="479"/>
      <c r="I203" s="479"/>
      <c r="J203" s="479"/>
      <c r="K203" s="182"/>
      <c r="L203" s="55"/>
      <c r="M203" s="52"/>
    </row>
    <row r="204" spans="1:13" ht="15" customHeight="1" x14ac:dyDescent="0.2">
      <c r="A204" s="52"/>
      <c r="B204" s="55"/>
      <c r="C204" s="480"/>
      <c r="D204" s="479"/>
      <c r="E204" s="479"/>
      <c r="F204" s="479"/>
      <c r="G204" s="479"/>
      <c r="H204" s="479"/>
      <c r="I204" s="479"/>
      <c r="J204" s="479"/>
      <c r="K204" s="182"/>
      <c r="L204" s="55"/>
      <c r="M204" s="52"/>
    </row>
    <row r="205" spans="1:13" ht="15" customHeight="1" x14ac:dyDescent="0.2">
      <c r="A205" s="52"/>
      <c r="B205" s="55"/>
      <c r="C205" s="185"/>
      <c r="D205" s="186"/>
      <c r="E205" s="186"/>
      <c r="F205" s="186"/>
      <c r="G205" s="186"/>
      <c r="H205" s="186"/>
      <c r="I205" s="186"/>
      <c r="J205" s="186"/>
      <c r="K205" s="187"/>
      <c r="L205" s="55"/>
      <c r="M205" s="52"/>
    </row>
    <row r="206" spans="1:13" ht="15" customHeight="1" x14ac:dyDescent="0.2">
      <c r="A206" s="52"/>
      <c r="B206" s="55"/>
      <c r="C206" s="191"/>
      <c r="D206" s="179"/>
      <c r="E206" s="179"/>
      <c r="F206" s="179"/>
      <c r="G206" s="179"/>
      <c r="H206" s="179"/>
      <c r="I206" s="179"/>
      <c r="J206" s="179"/>
      <c r="K206" s="180"/>
      <c r="L206" s="55"/>
      <c r="M206" s="52"/>
    </row>
    <row r="207" spans="1:13" ht="15" customHeight="1" x14ac:dyDescent="0.2">
      <c r="A207" s="52"/>
      <c r="B207" s="55"/>
      <c r="C207" s="175" t="s">
        <v>526</v>
      </c>
      <c r="D207" s="281"/>
      <c r="E207" s="281"/>
      <c r="F207" s="281"/>
      <c r="G207" s="281"/>
      <c r="H207" s="281"/>
      <c r="I207" s="281"/>
      <c r="J207" s="281"/>
      <c r="K207" s="182"/>
      <c r="L207" s="55"/>
      <c r="M207" s="52"/>
    </row>
    <row r="208" spans="1:13" ht="15" customHeight="1" x14ac:dyDescent="0.2">
      <c r="A208" s="52"/>
      <c r="B208" s="55"/>
      <c r="C208" s="480" t="s">
        <v>6</v>
      </c>
      <c r="D208" s="483" t="str">
        <f>Kalkulation!$D$114</f>
        <v/>
      </c>
      <c r="E208" s="483"/>
      <c r="F208" s="483"/>
      <c r="G208" s="483"/>
      <c r="H208" s="483"/>
      <c r="I208" s="483"/>
      <c r="J208" s="483"/>
      <c r="K208" s="182"/>
      <c r="L208" s="55"/>
      <c r="M208" s="52"/>
    </row>
    <row r="209" spans="1:13" ht="15" customHeight="1" x14ac:dyDescent="0.2">
      <c r="A209" s="52"/>
      <c r="B209" s="55"/>
      <c r="C209" s="480"/>
      <c r="D209" s="483"/>
      <c r="E209" s="483"/>
      <c r="F209" s="483"/>
      <c r="G209" s="483"/>
      <c r="H209" s="483"/>
      <c r="I209" s="483"/>
      <c r="J209" s="483"/>
      <c r="K209" s="182"/>
      <c r="L209" s="55"/>
      <c r="M209" s="52"/>
    </row>
    <row r="210" spans="1:13" ht="15" customHeight="1" x14ac:dyDescent="0.2">
      <c r="A210" s="52"/>
      <c r="B210" s="55"/>
      <c r="C210" s="185"/>
      <c r="D210" s="186"/>
      <c r="E210" s="186"/>
      <c r="F210" s="186"/>
      <c r="G210" s="186"/>
      <c r="H210" s="186"/>
      <c r="I210" s="186"/>
      <c r="J210" s="186"/>
      <c r="K210" s="187"/>
      <c r="L210" s="55"/>
      <c r="M210" s="52"/>
    </row>
    <row r="211" spans="1:13" x14ac:dyDescent="0.2">
      <c r="A211" s="52"/>
      <c r="B211" s="55"/>
      <c r="C211" s="55"/>
      <c r="D211" s="55"/>
      <c r="E211" s="55"/>
      <c r="F211" s="55"/>
      <c r="G211" s="55"/>
      <c r="H211" s="55"/>
      <c r="I211" s="55"/>
      <c r="J211" s="55"/>
      <c r="K211" s="55"/>
      <c r="L211" s="55"/>
      <c r="M211" s="52"/>
    </row>
    <row r="212" spans="1:13" x14ac:dyDescent="0.2">
      <c r="A212" s="52"/>
      <c r="B212" s="55"/>
      <c r="C212" s="136" t="s">
        <v>423</v>
      </c>
      <c r="D212" s="55"/>
      <c r="E212" s="55"/>
      <c r="F212" s="55"/>
      <c r="G212" s="55"/>
      <c r="H212" s="55"/>
      <c r="I212" s="55"/>
      <c r="J212" s="55"/>
      <c r="K212" s="55"/>
      <c r="L212" s="55"/>
      <c r="M212" s="52"/>
    </row>
    <row r="213" spans="1:13" x14ac:dyDescent="0.2">
      <c r="A213" s="52"/>
      <c r="B213" s="55"/>
      <c r="C213" s="55"/>
      <c r="D213" s="55"/>
      <c r="E213" s="55"/>
      <c r="F213" s="55"/>
      <c r="G213" s="55"/>
      <c r="H213" s="55"/>
      <c r="I213" s="55"/>
      <c r="J213" s="55"/>
      <c r="K213" s="55"/>
      <c r="L213" s="55"/>
      <c r="M213" s="52"/>
    </row>
    <row r="214" spans="1:13" x14ac:dyDescent="0.2">
      <c r="A214" s="52"/>
      <c r="B214" s="55"/>
      <c r="C214" s="288" t="s">
        <v>532</v>
      </c>
      <c r="D214" s="288"/>
      <c r="E214" s="288"/>
      <c r="F214" s="288"/>
      <c r="G214" s="288"/>
      <c r="H214" s="288"/>
      <c r="I214" s="288"/>
      <c r="J214" s="288"/>
      <c r="K214" s="288"/>
      <c r="L214" s="55"/>
      <c r="M214" s="52"/>
    </row>
    <row r="215" spans="1:13" x14ac:dyDescent="0.2">
      <c r="A215" s="52"/>
      <c r="B215" s="55"/>
      <c r="C215" s="288"/>
      <c r="D215" s="288"/>
      <c r="E215" s="288"/>
      <c r="F215" s="288"/>
      <c r="G215" s="288"/>
      <c r="H215" s="288"/>
      <c r="I215" s="288"/>
      <c r="J215" s="288"/>
      <c r="K215" s="288"/>
      <c r="L215" s="55"/>
      <c r="M215" s="52"/>
    </row>
    <row r="216" spans="1:13" x14ac:dyDescent="0.2">
      <c r="A216" s="52"/>
      <c r="B216" s="55"/>
      <c r="C216" s="288"/>
      <c r="D216" s="288"/>
      <c r="E216" s="288"/>
      <c r="F216" s="288"/>
      <c r="G216" s="288"/>
      <c r="H216" s="288"/>
      <c r="I216" s="288"/>
      <c r="J216" s="288"/>
      <c r="K216" s="288"/>
      <c r="L216" s="55"/>
      <c r="M216" s="52"/>
    </row>
    <row r="217" spans="1:13" x14ac:dyDescent="0.2">
      <c r="A217" s="52"/>
      <c r="B217" s="55"/>
      <c r="C217" s="288"/>
      <c r="D217" s="288"/>
      <c r="E217" s="288"/>
      <c r="F217" s="288"/>
      <c r="G217" s="288"/>
      <c r="H217" s="288"/>
      <c r="I217" s="288"/>
      <c r="J217" s="288"/>
      <c r="K217" s="288"/>
      <c r="L217" s="55"/>
      <c r="M217" s="52"/>
    </row>
    <row r="218" spans="1:13" x14ac:dyDescent="0.2">
      <c r="A218" s="52"/>
      <c r="B218" s="55"/>
      <c r="C218" s="288"/>
      <c r="D218" s="288"/>
      <c r="E218" s="288"/>
      <c r="F218" s="288"/>
      <c r="G218" s="288"/>
      <c r="H218" s="288"/>
      <c r="I218" s="288"/>
      <c r="J218" s="288"/>
      <c r="K218" s="288"/>
      <c r="L218" s="55"/>
      <c r="M218" s="52"/>
    </row>
    <row r="219" spans="1:13" x14ac:dyDescent="0.2">
      <c r="A219" s="52"/>
      <c r="B219" s="55"/>
      <c r="C219" s="288"/>
      <c r="D219" s="288"/>
      <c r="E219" s="288"/>
      <c r="F219" s="288"/>
      <c r="G219" s="288"/>
      <c r="H219" s="288"/>
      <c r="I219" s="288"/>
      <c r="J219" s="288"/>
      <c r="K219" s="288"/>
      <c r="L219" s="55"/>
      <c r="M219" s="52"/>
    </row>
    <row r="220" spans="1:13" x14ac:dyDescent="0.2">
      <c r="A220" s="52"/>
      <c r="B220" s="55"/>
      <c r="C220" s="288"/>
      <c r="D220" s="288"/>
      <c r="E220" s="288"/>
      <c r="F220" s="288"/>
      <c r="G220" s="288"/>
      <c r="H220" s="288"/>
      <c r="I220" s="288"/>
      <c r="J220" s="288"/>
      <c r="K220" s="288"/>
      <c r="L220" s="55"/>
      <c r="M220" s="52"/>
    </row>
    <row r="221" spans="1:13" x14ac:dyDescent="0.2">
      <c r="A221" s="52"/>
      <c r="B221" s="55"/>
      <c r="C221" s="288"/>
      <c r="D221" s="288"/>
      <c r="E221" s="288"/>
      <c r="F221" s="288"/>
      <c r="G221" s="288"/>
      <c r="H221" s="288"/>
      <c r="I221" s="288"/>
      <c r="J221" s="288"/>
      <c r="K221" s="288"/>
      <c r="L221" s="55"/>
      <c r="M221" s="52"/>
    </row>
    <row r="222" spans="1:13" x14ac:dyDescent="0.2">
      <c r="A222" s="52"/>
      <c r="B222" s="55"/>
      <c r="C222" s="288"/>
      <c r="D222" s="288"/>
      <c r="E222" s="288"/>
      <c r="F222" s="288"/>
      <c r="G222" s="288"/>
      <c r="H222" s="288"/>
      <c r="I222" s="288"/>
      <c r="J222" s="288"/>
      <c r="K222" s="288"/>
      <c r="L222" s="55"/>
      <c r="M222" s="52"/>
    </row>
    <row r="223" spans="1:13" x14ac:dyDescent="0.2">
      <c r="A223" s="52"/>
      <c r="B223" s="55"/>
      <c r="C223" s="288"/>
      <c r="D223" s="288"/>
      <c r="E223" s="288"/>
      <c r="F223" s="288"/>
      <c r="G223" s="288"/>
      <c r="H223" s="288"/>
      <c r="I223" s="288"/>
      <c r="J223" s="288"/>
      <c r="K223" s="288"/>
      <c r="L223" s="55"/>
      <c r="M223" s="52"/>
    </row>
    <row r="224" spans="1:13" x14ac:dyDescent="0.2">
      <c r="A224" s="52"/>
      <c r="B224" s="55"/>
      <c r="C224" s="106" t="s">
        <v>336</v>
      </c>
      <c r="D224" s="55"/>
      <c r="E224" s="55"/>
      <c r="F224" s="55"/>
      <c r="G224" s="55"/>
      <c r="H224" s="55"/>
      <c r="I224" s="55"/>
      <c r="J224" s="55"/>
      <c r="K224" s="55"/>
      <c r="L224" s="55"/>
      <c r="M224" s="52"/>
    </row>
    <row r="225" spans="1:13" x14ac:dyDescent="0.2">
      <c r="A225" s="52"/>
      <c r="B225" s="55"/>
      <c r="C225" s="315" t="s">
        <v>98</v>
      </c>
      <c r="D225" s="315"/>
      <c r="E225" s="315"/>
      <c r="F225" s="315"/>
      <c r="G225" s="315"/>
      <c r="H225" s="315"/>
      <c r="I225" s="315"/>
      <c r="J225" s="315"/>
      <c r="K225" s="55"/>
      <c r="L225" s="55"/>
      <c r="M225" s="52"/>
    </row>
    <row r="226" spans="1:13" x14ac:dyDescent="0.2">
      <c r="A226" s="52"/>
      <c r="B226" s="55"/>
      <c r="C226" s="315"/>
      <c r="D226" s="315"/>
      <c r="E226" s="315"/>
      <c r="F226" s="315"/>
      <c r="G226" s="315"/>
      <c r="H226" s="315"/>
      <c r="I226" s="315"/>
      <c r="J226" s="315"/>
      <c r="K226" s="55"/>
      <c r="L226" s="55"/>
      <c r="M226" s="52"/>
    </row>
    <row r="227" spans="1:13" x14ac:dyDescent="0.2">
      <c r="A227" s="52"/>
      <c r="B227" s="55"/>
      <c r="C227" s="315"/>
      <c r="D227" s="315"/>
      <c r="E227" s="315"/>
      <c r="F227" s="315"/>
      <c r="G227" s="315"/>
      <c r="H227" s="315"/>
      <c r="I227" s="315"/>
      <c r="J227" s="315"/>
      <c r="K227" s="55"/>
      <c r="L227" s="55"/>
      <c r="M227" s="52"/>
    </row>
    <row r="228" spans="1:13" ht="17.25" customHeight="1" x14ac:dyDescent="0.2">
      <c r="A228" s="52"/>
      <c r="B228" s="55"/>
      <c r="C228" s="327" t="s">
        <v>245</v>
      </c>
      <c r="D228" s="328"/>
      <c r="E228" s="328"/>
      <c r="F228" s="328"/>
      <c r="G228" s="328"/>
      <c r="H228" s="328"/>
      <c r="I228" s="328"/>
      <c r="J228" s="328"/>
      <c r="K228" s="329"/>
      <c r="L228" s="55"/>
      <c r="M228" s="52"/>
    </row>
    <row r="229" spans="1:13" ht="17.25" customHeight="1" x14ac:dyDescent="0.2">
      <c r="A229" s="52"/>
      <c r="B229" s="55"/>
      <c r="C229" s="330"/>
      <c r="D229" s="331"/>
      <c r="E229" s="331"/>
      <c r="F229" s="331"/>
      <c r="G229" s="331"/>
      <c r="H229" s="331"/>
      <c r="I229" s="331"/>
      <c r="J229" s="331"/>
      <c r="K229" s="332"/>
      <c r="L229" s="55"/>
      <c r="M229" s="52"/>
    </row>
    <row r="230" spans="1:13" ht="17.25" customHeight="1" x14ac:dyDescent="0.2">
      <c r="A230" s="52"/>
      <c r="B230" s="55"/>
      <c r="C230" s="330"/>
      <c r="D230" s="331"/>
      <c r="E230" s="331"/>
      <c r="F230" s="331"/>
      <c r="G230" s="331"/>
      <c r="H230" s="331"/>
      <c r="I230" s="331"/>
      <c r="J230" s="331"/>
      <c r="K230" s="332"/>
      <c r="L230" s="55"/>
      <c r="M230" s="52"/>
    </row>
    <row r="231" spans="1:13" ht="17.25" customHeight="1" x14ac:dyDescent="0.2">
      <c r="A231" s="52"/>
      <c r="B231" s="55"/>
      <c r="C231" s="330"/>
      <c r="D231" s="331"/>
      <c r="E231" s="331"/>
      <c r="F231" s="331"/>
      <c r="G231" s="331"/>
      <c r="H231" s="331"/>
      <c r="I231" s="331"/>
      <c r="J231" s="331"/>
      <c r="K231" s="332"/>
      <c r="L231" s="55"/>
      <c r="M231" s="52"/>
    </row>
    <row r="232" spans="1:13" ht="17.25" customHeight="1" x14ac:dyDescent="0.2">
      <c r="A232" s="52"/>
      <c r="B232" s="55"/>
      <c r="C232" s="330"/>
      <c r="D232" s="331"/>
      <c r="E232" s="331"/>
      <c r="F232" s="331"/>
      <c r="G232" s="331"/>
      <c r="H232" s="331"/>
      <c r="I232" s="331"/>
      <c r="J232" s="331"/>
      <c r="K232" s="332"/>
      <c r="L232" s="55"/>
      <c r="M232" s="52"/>
    </row>
    <row r="233" spans="1:13" ht="17.25" customHeight="1" x14ac:dyDescent="0.2">
      <c r="A233" s="52"/>
      <c r="B233" s="55"/>
      <c r="C233" s="330"/>
      <c r="D233" s="331"/>
      <c r="E233" s="331"/>
      <c r="F233" s="331"/>
      <c r="G233" s="331"/>
      <c r="H233" s="331"/>
      <c r="I233" s="331"/>
      <c r="J233" s="331"/>
      <c r="K233" s="332"/>
      <c r="L233" s="55"/>
      <c r="M233" s="52"/>
    </row>
    <row r="234" spans="1:13" ht="17.25" customHeight="1" x14ac:dyDescent="0.2">
      <c r="A234" s="52"/>
      <c r="B234" s="55"/>
      <c r="C234" s="330"/>
      <c r="D234" s="331"/>
      <c r="E234" s="331"/>
      <c r="F234" s="331"/>
      <c r="G234" s="331"/>
      <c r="H234" s="331"/>
      <c r="I234" s="331"/>
      <c r="J234" s="331"/>
      <c r="K234" s="332"/>
      <c r="L234" s="55"/>
      <c r="M234" s="52"/>
    </row>
    <row r="235" spans="1:13" ht="17.25" customHeight="1" x14ac:dyDescent="0.2">
      <c r="A235" s="52"/>
      <c r="B235" s="55"/>
      <c r="C235" s="330"/>
      <c r="D235" s="331"/>
      <c r="E235" s="331"/>
      <c r="F235" s="331"/>
      <c r="G235" s="331"/>
      <c r="H235" s="331"/>
      <c r="I235" s="331"/>
      <c r="J235" s="331"/>
      <c r="K235" s="332"/>
      <c r="L235" s="55"/>
      <c r="M235" s="52"/>
    </row>
    <row r="236" spans="1:13" ht="17.25" customHeight="1" x14ac:dyDescent="0.2">
      <c r="A236" s="52"/>
      <c r="B236" s="55"/>
      <c r="C236" s="330"/>
      <c r="D236" s="331"/>
      <c r="E236" s="331"/>
      <c r="F236" s="331"/>
      <c r="G236" s="331"/>
      <c r="H236" s="331"/>
      <c r="I236" s="331"/>
      <c r="J236" s="331"/>
      <c r="K236" s="332"/>
      <c r="L236" s="55"/>
      <c r="M236" s="52"/>
    </row>
    <row r="237" spans="1:13" ht="17.25" customHeight="1" x14ac:dyDescent="0.2">
      <c r="A237" s="52"/>
      <c r="B237" s="55"/>
      <c r="C237" s="330"/>
      <c r="D237" s="331"/>
      <c r="E237" s="331"/>
      <c r="F237" s="331"/>
      <c r="G237" s="331"/>
      <c r="H237" s="331"/>
      <c r="I237" s="331"/>
      <c r="J237" s="331"/>
      <c r="K237" s="332"/>
      <c r="L237" s="55"/>
      <c r="M237" s="52"/>
    </row>
    <row r="238" spans="1:13" ht="17.25" customHeight="1" x14ac:dyDescent="0.2">
      <c r="A238" s="52"/>
      <c r="B238" s="55"/>
      <c r="C238" s="330"/>
      <c r="D238" s="331"/>
      <c r="E238" s="331"/>
      <c r="F238" s="331"/>
      <c r="G238" s="331"/>
      <c r="H238" s="331"/>
      <c r="I238" s="331"/>
      <c r="J238" s="331"/>
      <c r="K238" s="332"/>
      <c r="L238" s="55"/>
      <c r="M238" s="52"/>
    </row>
    <row r="239" spans="1:13" ht="17.25" customHeight="1" x14ac:dyDescent="0.2">
      <c r="A239" s="52"/>
      <c r="B239" s="55"/>
      <c r="C239" s="330"/>
      <c r="D239" s="331"/>
      <c r="E239" s="331"/>
      <c r="F239" s="331"/>
      <c r="G239" s="331"/>
      <c r="H239" s="331"/>
      <c r="I239" s="331"/>
      <c r="J239" s="331"/>
      <c r="K239" s="332"/>
      <c r="L239" s="55"/>
      <c r="M239" s="52"/>
    </row>
    <row r="240" spans="1:13" ht="17.25" customHeight="1" x14ac:dyDescent="0.2">
      <c r="A240" s="52"/>
      <c r="B240" s="55"/>
      <c r="C240" s="330"/>
      <c r="D240" s="331"/>
      <c r="E240" s="331"/>
      <c r="F240" s="331"/>
      <c r="G240" s="331"/>
      <c r="H240" s="331"/>
      <c r="I240" s="331"/>
      <c r="J240" s="331"/>
      <c r="K240" s="332"/>
      <c r="L240" s="55"/>
      <c r="M240" s="52"/>
    </row>
    <row r="241" spans="1:13" ht="17.25" customHeight="1" x14ac:dyDescent="0.2">
      <c r="A241" s="52"/>
      <c r="B241" s="55"/>
      <c r="C241" s="333"/>
      <c r="D241" s="334"/>
      <c r="E241" s="334"/>
      <c r="F241" s="334"/>
      <c r="G241" s="334"/>
      <c r="H241" s="334"/>
      <c r="I241" s="334"/>
      <c r="J241" s="334"/>
      <c r="K241" s="335"/>
      <c r="L241" s="55"/>
      <c r="M241" s="52"/>
    </row>
    <row r="242" spans="1:13" x14ac:dyDescent="0.2">
      <c r="A242" s="52"/>
      <c r="B242" s="55"/>
      <c r="C242" s="55"/>
      <c r="D242" s="55"/>
      <c r="E242" s="55"/>
      <c r="F242" s="55"/>
      <c r="G242" s="55"/>
      <c r="H242" s="55"/>
      <c r="I242" s="55"/>
      <c r="J242" s="55"/>
      <c r="K242" s="55"/>
      <c r="L242" s="55"/>
      <c r="M242" s="52"/>
    </row>
    <row r="243" spans="1:13" x14ac:dyDescent="0.2">
      <c r="A243" s="52"/>
      <c r="B243" s="55"/>
      <c r="C243" s="55"/>
      <c r="D243" s="55"/>
      <c r="E243" s="55"/>
      <c r="F243" s="55"/>
      <c r="G243" s="55"/>
      <c r="H243" s="55"/>
      <c r="I243" s="55"/>
      <c r="J243" s="55"/>
      <c r="K243" s="55"/>
      <c r="L243" s="55"/>
      <c r="M243" s="52"/>
    </row>
    <row r="244" spans="1:13" x14ac:dyDescent="0.2">
      <c r="A244" s="52"/>
      <c r="B244" s="55"/>
      <c r="C244" s="101" t="s">
        <v>99</v>
      </c>
      <c r="D244" s="55"/>
      <c r="E244" s="55"/>
      <c r="F244" s="55"/>
      <c r="G244" s="55"/>
      <c r="H244" s="55"/>
      <c r="I244" s="55"/>
      <c r="J244" s="55"/>
      <c r="K244" s="55"/>
      <c r="L244" s="55"/>
      <c r="M244" s="52"/>
    </row>
    <row r="245" spans="1:13" x14ac:dyDescent="0.2">
      <c r="A245" s="52"/>
      <c r="B245" s="55"/>
      <c r="C245" s="55"/>
      <c r="D245" s="55"/>
      <c r="E245" s="55"/>
      <c r="F245" s="55"/>
      <c r="G245" s="55"/>
      <c r="H245" s="55"/>
      <c r="I245" s="55"/>
      <c r="J245" s="55"/>
      <c r="K245" s="55"/>
      <c r="L245" s="55"/>
      <c r="M245" s="52"/>
    </row>
    <row r="246" spans="1:13" x14ac:dyDescent="0.2">
      <c r="A246" s="52"/>
      <c r="B246" s="55"/>
      <c r="C246" s="315" t="s">
        <v>108</v>
      </c>
      <c r="D246" s="315"/>
      <c r="E246" s="315"/>
      <c r="F246" s="315"/>
      <c r="G246" s="315"/>
      <c r="H246" s="315"/>
      <c r="I246" s="315"/>
      <c r="J246" s="315"/>
      <c r="K246" s="315"/>
      <c r="L246" s="55"/>
      <c r="M246" s="52"/>
    </row>
    <row r="247" spans="1:13" x14ac:dyDescent="0.2">
      <c r="A247" s="52"/>
      <c r="B247" s="55"/>
      <c r="C247" s="315"/>
      <c r="D247" s="315"/>
      <c r="E247" s="315"/>
      <c r="F247" s="315"/>
      <c r="G247" s="315"/>
      <c r="H247" s="315"/>
      <c r="I247" s="315"/>
      <c r="J247" s="315"/>
      <c r="K247" s="315"/>
      <c r="L247" s="55"/>
      <c r="M247" s="52"/>
    </row>
    <row r="248" spans="1:13" x14ac:dyDescent="0.2">
      <c r="A248" s="52"/>
      <c r="B248" s="55"/>
      <c r="C248" s="315" t="s">
        <v>100</v>
      </c>
      <c r="D248" s="315"/>
      <c r="E248" s="315"/>
      <c r="F248" s="315"/>
      <c r="G248" s="315"/>
      <c r="H248" s="315"/>
      <c r="I248" s="315"/>
      <c r="J248" s="315"/>
      <c r="K248" s="315"/>
      <c r="L248" s="55"/>
      <c r="M248" s="52"/>
    </row>
    <row r="249" spans="1:13" x14ac:dyDescent="0.2">
      <c r="A249" s="52"/>
      <c r="B249" s="55"/>
      <c r="C249" s="315"/>
      <c r="D249" s="315"/>
      <c r="E249" s="315"/>
      <c r="F249" s="315"/>
      <c r="G249" s="315"/>
      <c r="H249" s="315"/>
      <c r="I249" s="315"/>
      <c r="J249" s="315"/>
      <c r="K249" s="315"/>
      <c r="L249" s="55"/>
      <c r="M249" s="52"/>
    </row>
    <row r="250" spans="1:13" x14ac:dyDescent="0.2">
      <c r="A250" s="52"/>
      <c r="B250" s="55"/>
      <c r="C250" s="315"/>
      <c r="D250" s="315"/>
      <c r="E250" s="315"/>
      <c r="F250" s="315"/>
      <c r="G250" s="315"/>
      <c r="H250" s="315"/>
      <c r="I250" s="315"/>
      <c r="J250" s="315"/>
      <c r="K250" s="315"/>
      <c r="L250" s="55"/>
      <c r="M250" s="52"/>
    </row>
    <row r="251" spans="1:13" x14ac:dyDescent="0.2">
      <c r="A251" s="52"/>
      <c r="B251" s="55"/>
      <c r="C251" s="106" t="s">
        <v>51</v>
      </c>
      <c r="D251" s="55"/>
      <c r="E251" s="55"/>
      <c r="F251" s="55"/>
      <c r="G251" s="55"/>
      <c r="H251" s="55"/>
      <c r="I251" s="55"/>
      <c r="J251" s="55"/>
      <c r="K251" s="55"/>
      <c r="L251" s="55"/>
      <c r="M251" s="52"/>
    </row>
    <row r="252" spans="1:13" ht="14.25" customHeight="1" x14ac:dyDescent="0.2">
      <c r="A252" s="52"/>
      <c r="B252" s="55"/>
      <c r="C252" s="288" t="s">
        <v>341</v>
      </c>
      <c r="D252" s="288"/>
      <c r="E252" s="288"/>
      <c r="F252" s="288"/>
      <c r="G252" s="288"/>
      <c r="H252" s="288"/>
      <c r="I252" s="288"/>
      <c r="J252" s="288"/>
      <c r="K252" s="288"/>
      <c r="L252" s="55"/>
      <c r="M252" s="52"/>
    </row>
    <row r="253" spans="1:13" x14ac:dyDescent="0.2">
      <c r="A253" s="52"/>
      <c r="B253" s="55"/>
      <c r="C253" s="288"/>
      <c r="D253" s="288"/>
      <c r="E253" s="288"/>
      <c r="F253" s="288"/>
      <c r="G253" s="288"/>
      <c r="H253" s="288"/>
      <c r="I253" s="288"/>
      <c r="J253" s="288"/>
      <c r="K253" s="288"/>
      <c r="L253" s="55"/>
      <c r="M253" s="52"/>
    </row>
    <row r="254" spans="1:13" x14ac:dyDescent="0.2">
      <c r="A254" s="52"/>
      <c r="B254" s="55"/>
      <c r="C254" s="288"/>
      <c r="D254" s="288"/>
      <c r="E254" s="288"/>
      <c r="F254" s="288"/>
      <c r="G254" s="288"/>
      <c r="H254" s="288"/>
      <c r="I254" s="288"/>
      <c r="J254" s="288"/>
      <c r="K254" s="288"/>
      <c r="L254" s="55"/>
      <c r="M254" s="52"/>
    </row>
    <row r="255" spans="1:13" x14ac:dyDescent="0.2">
      <c r="A255" s="52"/>
      <c r="B255" s="55"/>
      <c r="C255" s="288"/>
      <c r="D255" s="288"/>
      <c r="E255" s="288"/>
      <c r="F255" s="288"/>
      <c r="G255" s="288"/>
      <c r="H255" s="288"/>
      <c r="I255" s="288"/>
      <c r="J255" s="288"/>
      <c r="K255" s="288"/>
      <c r="L255" s="55"/>
      <c r="M255" s="52"/>
    </row>
    <row r="256" spans="1:13" x14ac:dyDescent="0.2">
      <c r="A256" s="52"/>
      <c r="B256" s="55"/>
      <c r="C256" s="288"/>
      <c r="D256" s="288"/>
      <c r="E256" s="288"/>
      <c r="F256" s="288"/>
      <c r="G256" s="288"/>
      <c r="H256" s="288"/>
      <c r="I256" s="288"/>
      <c r="J256" s="288"/>
      <c r="K256" s="288"/>
      <c r="L256" s="55"/>
      <c r="M256" s="52"/>
    </row>
    <row r="257" spans="1:13" x14ac:dyDescent="0.2">
      <c r="A257" s="52"/>
      <c r="B257" s="55"/>
      <c r="C257" s="288"/>
      <c r="D257" s="288"/>
      <c r="E257" s="288"/>
      <c r="F257" s="288"/>
      <c r="G257" s="288"/>
      <c r="H257" s="288"/>
      <c r="I257" s="288"/>
      <c r="J257" s="288"/>
      <c r="K257" s="288"/>
      <c r="L257" s="55"/>
      <c r="M257" s="52"/>
    </row>
    <row r="258" spans="1:13" x14ac:dyDescent="0.2">
      <c r="A258" s="52"/>
      <c r="B258" s="55"/>
      <c r="C258" s="288"/>
      <c r="D258" s="288"/>
      <c r="E258" s="288"/>
      <c r="F258" s="288"/>
      <c r="G258" s="288"/>
      <c r="H258" s="288"/>
      <c r="I258" s="288"/>
      <c r="J258" s="288"/>
      <c r="K258" s="288"/>
      <c r="L258" s="55"/>
      <c r="M258" s="52"/>
    </row>
    <row r="259" spans="1:13" x14ac:dyDescent="0.2">
      <c r="A259" s="52"/>
      <c r="B259" s="55"/>
      <c r="C259" s="288"/>
      <c r="D259" s="288"/>
      <c r="E259" s="288"/>
      <c r="F259" s="288"/>
      <c r="G259" s="288"/>
      <c r="H259" s="288"/>
      <c r="I259" s="288"/>
      <c r="J259" s="288"/>
      <c r="K259" s="288"/>
      <c r="L259" s="55"/>
      <c r="M259" s="52"/>
    </row>
    <row r="260" spans="1:13" x14ac:dyDescent="0.2">
      <c r="A260" s="52"/>
      <c r="B260" s="55"/>
      <c r="C260" s="288"/>
      <c r="D260" s="288"/>
      <c r="E260" s="288"/>
      <c r="F260" s="288"/>
      <c r="G260" s="288"/>
      <c r="H260" s="288"/>
      <c r="I260" s="288"/>
      <c r="J260" s="288"/>
      <c r="K260" s="288"/>
      <c r="L260" s="55"/>
      <c r="M260" s="52"/>
    </row>
    <row r="261" spans="1:13" x14ac:dyDescent="0.2">
      <c r="A261" s="52"/>
      <c r="B261" s="55"/>
      <c r="C261" s="288"/>
      <c r="D261" s="288"/>
      <c r="E261" s="288"/>
      <c r="F261" s="288"/>
      <c r="G261" s="288"/>
      <c r="H261" s="288"/>
      <c r="I261" s="288"/>
      <c r="J261" s="288"/>
      <c r="K261" s="288"/>
      <c r="L261" s="55"/>
      <c r="M261" s="52"/>
    </row>
    <row r="262" spans="1:13" x14ac:dyDescent="0.2">
      <c r="A262" s="52"/>
      <c r="B262" s="55"/>
      <c r="C262" s="288"/>
      <c r="D262" s="288"/>
      <c r="E262" s="288"/>
      <c r="F262" s="288"/>
      <c r="G262" s="288"/>
      <c r="H262" s="288"/>
      <c r="I262" s="288"/>
      <c r="J262" s="288"/>
      <c r="K262" s="288"/>
      <c r="L262" s="55"/>
      <c r="M262" s="52"/>
    </row>
    <row r="263" spans="1:13" x14ac:dyDescent="0.2">
      <c r="A263" s="52"/>
      <c r="B263" s="55"/>
      <c r="C263" s="288"/>
      <c r="D263" s="288"/>
      <c r="E263" s="288"/>
      <c r="F263" s="288"/>
      <c r="G263" s="288"/>
      <c r="H263" s="288"/>
      <c r="I263" s="288"/>
      <c r="J263" s="288"/>
      <c r="K263" s="288"/>
      <c r="L263" s="55"/>
      <c r="M263" s="52"/>
    </row>
    <row r="264" spans="1:13" x14ac:dyDescent="0.2">
      <c r="A264" s="52"/>
      <c r="B264" s="55"/>
      <c r="C264" s="288"/>
      <c r="D264" s="288"/>
      <c r="E264" s="288"/>
      <c r="F264" s="288"/>
      <c r="G264" s="288"/>
      <c r="H264" s="288"/>
      <c r="I264" s="288"/>
      <c r="J264" s="288"/>
      <c r="K264" s="288"/>
      <c r="L264" s="55"/>
      <c r="M264" s="52"/>
    </row>
    <row r="265" spans="1:13" x14ac:dyDescent="0.2">
      <c r="A265" s="52"/>
      <c r="B265" s="55"/>
      <c r="C265" s="288"/>
      <c r="D265" s="288"/>
      <c r="E265" s="288"/>
      <c r="F265" s="288"/>
      <c r="G265" s="288"/>
      <c r="H265" s="288"/>
      <c r="I265" s="288"/>
      <c r="J265" s="288"/>
      <c r="K265" s="288"/>
      <c r="L265" s="55"/>
      <c r="M265" s="52"/>
    </row>
    <row r="266" spans="1:13" x14ac:dyDescent="0.2">
      <c r="A266" s="52"/>
      <c r="B266" s="55"/>
      <c r="C266" s="288"/>
      <c r="D266" s="288"/>
      <c r="E266" s="288"/>
      <c r="F266" s="288"/>
      <c r="G266" s="288"/>
      <c r="H266" s="288"/>
      <c r="I266" s="288"/>
      <c r="J266" s="288"/>
      <c r="K266" s="288"/>
      <c r="L266" s="55"/>
      <c r="M266" s="52"/>
    </row>
    <row r="267" spans="1:13" x14ac:dyDescent="0.2">
      <c r="A267" s="52"/>
      <c r="B267" s="55"/>
      <c r="C267" s="288"/>
      <c r="D267" s="288"/>
      <c r="E267" s="288"/>
      <c r="F267" s="288"/>
      <c r="G267" s="288"/>
      <c r="H267" s="288"/>
      <c r="I267" s="288"/>
      <c r="J267" s="288"/>
      <c r="K267" s="288"/>
      <c r="L267" s="55"/>
      <c r="M267" s="52"/>
    </row>
    <row r="268" spans="1:13" x14ac:dyDescent="0.2">
      <c r="A268" s="52"/>
      <c r="B268" s="55"/>
      <c r="C268" s="288"/>
      <c r="D268" s="288"/>
      <c r="E268" s="288"/>
      <c r="F268" s="288"/>
      <c r="G268" s="288"/>
      <c r="H268" s="288"/>
      <c r="I268" s="288"/>
      <c r="J268" s="288"/>
      <c r="K268" s="288"/>
      <c r="L268" s="55"/>
      <c r="M268" s="52"/>
    </row>
    <row r="269" spans="1:13" x14ac:dyDescent="0.2">
      <c r="A269" s="52"/>
      <c r="B269" s="55"/>
      <c r="C269" s="288"/>
      <c r="D269" s="288"/>
      <c r="E269" s="288"/>
      <c r="F269" s="288"/>
      <c r="G269" s="288"/>
      <c r="H269" s="288"/>
      <c r="I269" s="288"/>
      <c r="J269" s="288"/>
      <c r="K269" s="288"/>
      <c r="L269" s="55"/>
      <c r="M269" s="52"/>
    </row>
    <row r="270" spans="1:13" x14ac:dyDescent="0.2">
      <c r="A270" s="52"/>
      <c r="B270" s="55"/>
      <c r="C270" s="288"/>
      <c r="D270" s="288"/>
      <c r="E270" s="288"/>
      <c r="F270" s="288"/>
      <c r="G270" s="288"/>
      <c r="H270" s="288"/>
      <c r="I270" s="288"/>
      <c r="J270" s="288"/>
      <c r="K270" s="288"/>
      <c r="L270" s="55"/>
      <c r="M270" s="52"/>
    </row>
    <row r="271" spans="1:13" x14ac:dyDescent="0.2">
      <c r="A271" s="52"/>
      <c r="B271" s="55"/>
      <c r="C271" s="106" t="s">
        <v>0</v>
      </c>
      <c r="D271" s="55"/>
      <c r="E271" s="55"/>
      <c r="F271" s="55"/>
      <c r="G271" s="55"/>
      <c r="H271" s="55"/>
      <c r="I271" s="55"/>
      <c r="J271" s="55"/>
      <c r="K271" s="55"/>
      <c r="L271" s="55"/>
      <c r="M271" s="52"/>
    </row>
    <row r="272" spans="1:13" x14ac:dyDescent="0.2">
      <c r="A272" s="52"/>
      <c r="B272" s="55"/>
      <c r="C272" s="288" t="s">
        <v>340</v>
      </c>
      <c r="D272" s="288"/>
      <c r="E272" s="288"/>
      <c r="F272" s="288"/>
      <c r="G272" s="288"/>
      <c r="H272" s="288"/>
      <c r="I272" s="288"/>
      <c r="J272" s="288"/>
      <c r="K272" s="288"/>
      <c r="L272" s="55"/>
      <c r="M272" s="52"/>
    </row>
    <row r="273" spans="1:13" x14ac:dyDescent="0.2">
      <c r="A273" s="52"/>
      <c r="B273" s="55"/>
      <c r="C273" s="288"/>
      <c r="D273" s="288"/>
      <c r="E273" s="288"/>
      <c r="F273" s="288"/>
      <c r="G273" s="288"/>
      <c r="H273" s="288"/>
      <c r="I273" s="288"/>
      <c r="J273" s="288"/>
      <c r="K273" s="288"/>
      <c r="L273" s="55"/>
      <c r="M273" s="52"/>
    </row>
    <row r="274" spans="1:13" x14ac:dyDescent="0.2">
      <c r="A274" s="52"/>
      <c r="B274" s="55"/>
      <c r="C274" s="288"/>
      <c r="D274" s="288"/>
      <c r="E274" s="288"/>
      <c r="F274" s="288"/>
      <c r="G274" s="288"/>
      <c r="H274" s="288"/>
      <c r="I274" s="288"/>
      <c r="J274" s="288"/>
      <c r="K274" s="288"/>
      <c r="L274" s="55"/>
      <c r="M274" s="52"/>
    </row>
    <row r="275" spans="1:13" x14ac:dyDescent="0.2">
      <c r="A275" s="52"/>
      <c r="B275" s="55"/>
      <c r="C275" s="288"/>
      <c r="D275" s="288"/>
      <c r="E275" s="288"/>
      <c r="F275" s="288"/>
      <c r="G275" s="288"/>
      <c r="H275" s="288"/>
      <c r="I275" s="288"/>
      <c r="J275" s="288"/>
      <c r="K275" s="288"/>
      <c r="L275" s="55"/>
      <c r="M275" s="52"/>
    </row>
    <row r="276" spans="1:13" x14ac:dyDescent="0.2">
      <c r="A276" s="52"/>
      <c r="B276" s="55"/>
      <c r="C276" s="288"/>
      <c r="D276" s="288"/>
      <c r="E276" s="288"/>
      <c r="F276" s="288"/>
      <c r="G276" s="288"/>
      <c r="H276" s="288"/>
      <c r="I276" s="288"/>
      <c r="J276" s="288"/>
      <c r="K276" s="288"/>
      <c r="L276" s="55"/>
      <c r="M276" s="52"/>
    </row>
    <row r="277" spans="1:13" x14ac:dyDescent="0.2">
      <c r="A277" s="52"/>
      <c r="B277" s="55"/>
      <c r="C277" s="288"/>
      <c r="D277" s="288"/>
      <c r="E277" s="288"/>
      <c r="F277" s="288"/>
      <c r="G277" s="288"/>
      <c r="H277" s="288"/>
      <c r="I277" s="288"/>
      <c r="J277" s="288"/>
      <c r="K277" s="288"/>
      <c r="L277" s="55"/>
      <c r="M277" s="52"/>
    </row>
    <row r="278" spans="1:13" x14ac:dyDescent="0.2">
      <c r="A278" s="52"/>
      <c r="B278" s="55"/>
      <c r="C278" s="288"/>
      <c r="D278" s="288"/>
      <c r="E278" s="288"/>
      <c r="F278" s="288"/>
      <c r="G278" s="288"/>
      <c r="H278" s="288"/>
      <c r="I278" s="288"/>
      <c r="J278" s="288"/>
      <c r="K278" s="288"/>
      <c r="L278" s="55"/>
      <c r="M278" s="52"/>
    </row>
    <row r="279" spans="1:13" x14ac:dyDescent="0.2">
      <c r="A279" s="52"/>
      <c r="B279" s="55"/>
      <c r="C279" s="288"/>
      <c r="D279" s="288"/>
      <c r="E279" s="288"/>
      <c r="F279" s="288"/>
      <c r="G279" s="288"/>
      <c r="H279" s="288"/>
      <c r="I279" s="288"/>
      <c r="J279" s="288"/>
      <c r="K279" s="288"/>
      <c r="L279" s="55"/>
      <c r="M279" s="52"/>
    </row>
    <row r="280" spans="1:13" x14ac:dyDescent="0.2">
      <c r="A280" s="52"/>
      <c r="B280" s="55"/>
      <c r="C280" s="288"/>
      <c r="D280" s="288"/>
      <c r="E280" s="288"/>
      <c r="F280" s="288"/>
      <c r="G280" s="288"/>
      <c r="H280" s="288"/>
      <c r="I280" s="288"/>
      <c r="J280" s="288"/>
      <c r="K280" s="288"/>
      <c r="L280" s="55"/>
      <c r="M280" s="52"/>
    </row>
    <row r="281" spans="1:13" x14ac:dyDescent="0.2">
      <c r="A281" s="52"/>
      <c r="B281" s="55"/>
      <c r="C281" s="288"/>
      <c r="D281" s="288"/>
      <c r="E281" s="288"/>
      <c r="F281" s="288"/>
      <c r="G281" s="288"/>
      <c r="H281" s="288"/>
      <c r="I281" s="288"/>
      <c r="J281" s="288"/>
      <c r="K281" s="288"/>
      <c r="L281" s="55"/>
      <c r="M281" s="52"/>
    </row>
    <row r="282" spans="1:13" x14ac:dyDescent="0.2">
      <c r="A282" s="52"/>
      <c r="B282" s="55"/>
      <c r="C282" s="288"/>
      <c r="D282" s="288"/>
      <c r="E282" s="288"/>
      <c r="F282" s="288"/>
      <c r="G282" s="288"/>
      <c r="H282" s="288"/>
      <c r="I282" s="288"/>
      <c r="J282" s="288"/>
      <c r="K282" s="288"/>
      <c r="L282" s="55"/>
      <c r="M282" s="52"/>
    </row>
    <row r="283" spans="1:13" x14ac:dyDescent="0.2">
      <c r="A283" s="52"/>
      <c r="B283" s="55"/>
      <c r="C283" s="288"/>
      <c r="D283" s="288"/>
      <c r="E283" s="288"/>
      <c r="F283" s="288"/>
      <c r="G283" s="288"/>
      <c r="H283" s="288"/>
      <c r="I283" s="288"/>
      <c r="J283" s="288"/>
      <c r="K283" s="288"/>
      <c r="L283" s="55"/>
      <c r="M283" s="52"/>
    </row>
    <row r="284" spans="1:13" x14ac:dyDescent="0.2">
      <c r="A284" s="52"/>
      <c r="B284" s="55"/>
      <c r="C284" s="288"/>
      <c r="D284" s="288"/>
      <c r="E284" s="288"/>
      <c r="F284" s="288"/>
      <c r="G284" s="288"/>
      <c r="H284" s="288"/>
      <c r="I284" s="288"/>
      <c r="J284" s="288"/>
      <c r="K284" s="288"/>
      <c r="L284" s="55"/>
      <c r="M284" s="52"/>
    </row>
    <row r="285" spans="1:13" x14ac:dyDescent="0.2">
      <c r="A285" s="52"/>
      <c r="B285" s="55"/>
      <c r="C285" s="288"/>
      <c r="D285" s="288"/>
      <c r="E285" s="288"/>
      <c r="F285" s="288"/>
      <c r="G285" s="288"/>
      <c r="H285" s="288"/>
      <c r="I285" s="288"/>
      <c r="J285" s="288"/>
      <c r="K285" s="288"/>
      <c r="L285" s="55"/>
      <c r="M285" s="52"/>
    </row>
    <row r="286" spans="1:13" x14ac:dyDescent="0.2">
      <c r="A286" s="52"/>
      <c r="B286" s="55"/>
      <c r="C286" s="288"/>
      <c r="D286" s="288"/>
      <c r="E286" s="288"/>
      <c r="F286" s="288"/>
      <c r="G286" s="288"/>
      <c r="H286" s="288"/>
      <c r="I286" s="288"/>
      <c r="J286" s="288"/>
      <c r="K286" s="288"/>
      <c r="L286" s="55"/>
      <c r="M286" s="52"/>
    </row>
    <row r="287" spans="1:13" x14ac:dyDescent="0.2">
      <c r="A287" s="52"/>
      <c r="B287" s="55"/>
      <c r="C287" s="288"/>
      <c r="D287" s="288"/>
      <c r="E287" s="288"/>
      <c r="F287" s="288"/>
      <c r="G287" s="288"/>
      <c r="H287" s="288"/>
      <c r="I287" s="288"/>
      <c r="J287" s="288"/>
      <c r="K287" s="288"/>
      <c r="L287" s="55"/>
      <c r="M287" s="52"/>
    </row>
    <row r="288" spans="1:13" x14ac:dyDescent="0.2">
      <c r="A288" s="52"/>
      <c r="B288" s="55"/>
      <c r="C288" s="288"/>
      <c r="D288" s="288"/>
      <c r="E288" s="288"/>
      <c r="F288" s="288"/>
      <c r="G288" s="288"/>
      <c r="H288" s="288"/>
      <c r="I288" s="288"/>
      <c r="J288" s="288"/>
      <c r="K288" s="288"/>
      <c r="L288" s="55"/>
      <c r="M288" s="52"/>
    </row>
    <row r="289" spans="1:13" x14ac:dyDescent="0.2">
      <c r="A289" s="52"/>
      <c r="B289" s="55"/>
      <c r="C289" s="288"/>
      <c r="D289" s="288"/>
      <c r="E289" s="288"/>
      <c r="F289" s="288"/>
      <c r="G289" s="288"/>
      <c r="H289" s="288"/>
      <c r="I289" s="288"/>
      <c r="J289" s="288"/>
      <c r="K289" s="288"/>
      <c r="L289" s="55"/>
      <c r="M289" s="52"/>
    </row>
    <row r="290" spans="1:13" x14ac:dyDescent="0.2">
      <c r="A290" s="52"/>
      <c r="B290" s="55"/>
      <c r="C290" s="288"/>
      <c r="D290" s="288"/>
      <c r="E290" s="288"/>
      <c r="F290" s="288"/>
      <c r="G290" s="288"/>
      <c r="H290" s="288"/>
      <c r="I290" s="288"/>
      <c r="J290" s="288"/>
      <c r="K290" s="288"/>
      <c r="L290" s="55"/>
      <c r="M290" s="52"/>
    </row>
    <row r="291" spans="1:13" x14ac:dyDescent="0.2">
      <c r="A291" s="52"/>
      <c r="B291" s="55"/>
      <c r="C291" s="288"/>
      <c r="D291" s="288"/>
      <c r="E291" s="288"/>
      <c r="F291" s="288"/>
      <c r="G291" s="288"/>
      <c r="H291" s="288"/>
      <c r="I291" s="288"/>
      <c r="J291" s="288"/>
      <c r="K291" s="288"/>
      <c r="L291" s="55"/>
      <c r="M291" s="52"/>
    </row>
    <row r="292" spans="1:13" x14ac:dyDescent="0.2">
      <c r="A292" s="52"/>
      <c r="B292" s="55"/>
      <c r="C292" s="288"/>
      <c r="D292" s="288"/>
      <c r="E292" s="288"/>
      <c r="F292" s="288"/>
      <c r="G292" s="288"/>
      <c r="H292" s="288"/>
      <c r="I292" s="288"/>
      <c r="J292" s="288"/>
      <c r="K292" s="288"/>
      <c r="L292" s="55"/>
      <c r="M292" s="52"/>
    </row>
    <row r="293" spans="1:13" x14ac:dyDescent="0.2">
      <c r="A293" s="52"/>
      <c r="B293" s="55"/>
      <c r="C293" s="288"/>
      <c r="D293" s="288"/>
      <c r="E293" s="288"/>
      <c r="F293" s="288"/>
      <c r="G293" s="288"/>
      <c r="H293" s="288"/>
      <c r="I293" s="288"/>
      <c r="J293" s="288"/>
      <c r="K293" s="288"/>
      <c r="L293" s="55"/>
      <c r="M293" s="52"/>
    </row>
    <row r="294" spans="1:13" x14ac:dyDescent="0.2">
      <c r="A294" s="52"/>
      <c r="B294" s="55"/>
      <c r="C294" s="288"/>
      <c r="D294" s="288"/>
      <c r="E294" s="288"/>
      <c r="F294" s="288"/>
      <c r="G294" s="288"/>
      <c r="H294" s="288"/>
      <c r="I294" s="288"/>
      <c r="J294" s="288"/>
      <c r="K294" s="288"/>
      <c r="L294" s="55"/>
      <c r="M294" s="52"/>
    </row>
    <row r="295" spans="1:13" x14ac:dyDescent="0.2">
      <c r="A295" s="52"/>
      <c r="B295" s="55"/>
      <c r="C295" s="288"/>
      <c r="D295" s="288"/>
      <c r="E295" s="288"/>
      <c r="F295" s="288"/>
      <c r="G295" s="288"/>
      <c r="H295" s="288"/>
      <c r="I295" s="288"/>
      <c r="J295" s="288"/>
      <c r="K295" s="288"/>
      <c r="L295" s="55"/>
      <c r="M295" s="52"/>
    </row>
    <row r="296" spans="1:13" x14ac:dyDescent="0.2">
      <c r="A296" s="52"/>
      <c r="B296" s="55"/>
      <c r="C296" s="288"/>
      <c r="D296" s="288"/>
      <c r="E296" s="288"/>
      <c r="F296" s="288"/>
      <c r="G296" s="288"/>
      <c r="H296" s="288"/>
      <c r="I296" s="288"/>
      <c r="J296" s="288"/>
      <c r="K296" s="288"/>
      <c r="L296" s="55"/>
      <c r="M296" s="52"/>
    </row>
    <row r="297" spans="1:13" x14ac:dyDescent="0.2">
      <c r="A297" s="52"/>
      <c r="B297" s="55"/>
      <c r="C297" s="288"/>
      <c r="D297" s="288"/>
      <c r="E297" s="288"/>
      <c r="F297" s="288"/>
      <c r="G297" s="288"/>
      <c r="H297" s="288"/>
      <c r="I297" s="288"/>
      <c r="J297" s="288"/>
      <c r="K297" s="288"/>
      <c r="L297" s="55"/>
      <c r="M297" s="52"/>
    </row>
    <row r="298" spans="1:13" x14ac:dyDescent="0.2">
      <c r="A298" s="52"/>
      <c r="B298" s="55"/>
      <c r="C298" s="288"/>
      <c r="D298" s="288"/>
      <c r="E298" s="288"/>
      <c r="F298" s="288"/>
      <c r="G298" s="288"/>
      <c r="H298" s="288"/>
      <c r="I298" s="288"/>
      <c r="J298" s="288"/>
      <c r="K298" s="288"/>
      <c r="L298" s="55"/>
      <c r="M298" s="52"/>
    </row>
    <row r="299" spans="1:13" x14ac:dyDescent="0.2">
      <c r="A299" s="52"/>
      <c r="B299" s="55"/>
      <c r="C299" s="288"/>
      <c r="D299" s="288"/>
      <c r="E299" s="288"/>
      <c r="F299" s="288"/>
      <c r="G299" s="288"/>
      <c r="H299" s="288"/>
      <c r="I299" s="288"/>
      <c r="J299" s="288"/>
      <c r="K299" s="288"/>
      <c r="L299" s="55"/>
      <c r="M299" s="52"/>
    </row>
    <row r="300" spans="1:13" x14ac:dyDescent="0.2">
      <c r="A300" s="52"/>
      <c r="B300" s="55"/>
      <c r="C300" s="288"/>
      <c r="D300" s="288"/>
      <c r="E300" s="288"/>
      <c r="F300" s="288"/>
      <c r="G300" s="288"/>
      <c r="H300" s="288"/>
      <c r="I300" s="288"/>
      <c r="J300" s="288"/>
      <c r="K300" s="288"/>
      <c r="L300" s="55"/>
      <c r="M300" s="52"/>
    </row>
    <row r="301" spans="1:13" x14ac:dyDescent="0.2">
      <c r="A301" s="52"/>
      <c r="B301" s="55"/>
      <c r="C301" s="288"/>
      <c r="D301" s="288"/>
      <c r="E301" s="288"/>
      <c r="F301" s="288"/>
      <c r="G301" s="288"/>
      <c r="H301" s="288"/>
      <c r="I301" s="288"/>
      <c r="J301" s="288"/>
      <c r="K301" s="288"/>
      <c r="L301" s="55"/>
      <c r="M301" s="52"/>
    </row>
    <row r="302" spans="1:13" x14ac:dyDescent="0.2">
      <c r="A302" s="52"/>
      <c r="B302" s="55"/>
      <c r="C302" s="288"/>
      <c r="D302" s="288"/>
      <c r="E302" s="288"/>
      <c r="F302" s="288"/>
      <c r="G302" s="288"/>
      <c r="H302" s="288"/>
      <c r="I302" s="288"/>
      <c r="J302" s="288"/>
      <c r="K302" s="288"/>
      <c r="L302" s="55"/>
      <c r="M302" s="52"/>
    </row>
    <row r="303" spans="1:13" x14ac:dyDescent="0.2">
      <c r="A303" s="52"/>
      <c r="B303" s="55"/>
      <c r="C303" s="288"/>
      <c r="D303" s="288"/>
      <c r="E303" s="288"/>
      <c r="F303" s="288"/>
      <c r="G303" s="288"/>
      <c r="H303" s="288"/>
      <c r="I303" s="288"/>
      <c r="J303" s="288"/>
      <c r="K303" s="288"/>
      <c r="L303" s="55"/>
      <c r="M303" s="52"/>
    </row>
    <row r="304" spans="1:13" x14ac:dyDescent="0.2">
      <c r="A304" s="52"/>
      <c r="B304" s="55"/>
      <c r="C304" s="288"/>
      <c r="D304" s="288"/>
      <c r="E304" s="288"/>
      <c r="F304" s="288"/>
      <c r="G304" s="288"/>
      <c r="H304" s="288"/>
      <c r="I304" s="288"/>
      <c r="J304" s="288"/>
      <c r="K304" s="288"/>
      <c r="L304" s="55"/>
      <c r="M304" s="52"/>
    </row>
    <row r="305" spans="1:13" x14ac:dyDescent="0.2">
      <c r="A305" s="52"/>
      <c r="B305" s="55"/>
      <c r="C305" s="106" t="s">
        <v>52</v>
      </c>
      <c r="D305" s="55"/>
      <c r="E305" s="55"/>
      <c r="F305" s="55"/>
      <c r="G305" s="55"/>
      <c r="H305" s="55"/>
      <c r="I305" s="55"/>
      <c r="J305" s="55"/>
      <c r="K305" s="55"/>
      <c r="L305" s="55"/>
      <c r="M305" s="52"/>
    </row>
    <row r="306" spans="1:13" x14ac:dyDescent="0.2">
      <c r="A306" s="52"/>
      <c r="B306" s="55"/>
      <c r="C306" s="288" t="s">
        <v>339</v>
      </c>
      <c r="D306" s="288"/>
      <c r="E306" s="288"/>
      <c r="F306" s="288"/>
      <c r="G306" s="288"/>
      <c r="H306" s="288"/>
      <c r="I306" s="288"/>
      <c r="J306" s="288"/>
      <c r="K306" s="288"/>
      <c r="L306" s="55"/>
      <c r="M306" s="52"/>
    </row>
    <row r="307" spans="1:13" x14ac:dyDescent="0.2">
      <c r="A307" s="52"/>
      <c r="B307" s="55"/>
      <c r="C307" s="288"/>
      <c r="D307" s="288"/>
      <c r="E307" s="288"/>
      <c r="F307" s="288"/>
      <c r="G307" s="288"/>
      <c r="H307" s="288"/>
      <c r="I307" s="288"/>
      <c r="J307" s="288"/>
      <c r="K307" s="288"/>
      <c r="L307" s="55"/>
      <c r="M307" s="52"/>
    </row>
    <row r="308" spans="1:13" x14ac:dyDescent="0.2">
      <c r="A308" s="52"/>
      <c r="B308" s="55"/>
      <c r="C308" s="288"/>
      <c r="D308" s="288"/>
      <c r="E308" s="288"/>
      <c r="F308" s="288"/>
      <c r="G308" s="288"/>
      <c r="H308" s="288"/>
      <c r="I308" s="288"/>
      <c r="J308" s="288"/>
      <c r="K308" s="288"/>
      <c r="L308" s="55"/>
      <c r="M308" s="52"/>
    </row>
    <row r="309" spans="1:13" x14ac:dyDescent="0.2">
      <c r="A309" s="52"/>
      <c r="B309" s="55"/>
      <c r="C309" s="288"/>
      <c r="D309" s="288"/>
      <c r="E309" s="288"/>
      <c r="F309" s="288"/>
      <c r="G309" s="288"/>
      <c r="H309" s="288"/>
      <c r="I309" s="288"/>
      <c r="J309" s="288"/>
      <c r="K309" s="288"/>
      <c r="L309" s="55"/>
      <c r="M309" s="52"/>
    </row>
    <row r="310" spans="1:13" x14ac:dyDescent="0.2">
      <c r="A310" s="52"/>
      <c r="B310" s="55"/>
      <c r="C310" s="288"/>
      <c r="D310" s="288"/>
      <c r="E310" s="288"/>
      <c r="F310" s="288"/>
      <c r="G310" s="288"/>
      <c r="H310" s="288"/>
      <c r="I310" s="288"/>
      <c r="J310" s="288"/>
      <c r="K310" s="288"/>
      <c r="L310" s="55"/>
      <c r="M310" s="52"/>
    </row>
    <row r="311" spans="1:13" x14ac:dyDescent="0.2">
      <c r="A311" s="52"/>
      <c r="B311" s="55"/>
      <c r="C311" s="288"/>
      <c r="D311" s="288"/>
      <c r="E311" s="288"/>
      <c r="F311" s="288"/>
      <c r="G311" s="288"/>
      <c r="H311" s="288"/>
      <c r="I311" s="288"/>
      <c r="J311" s="288"/>
      <c r="K311" s="288"/>
      <c r="L311" s="55"/>
      <c r="M311" s="52"/>
    </row>
    <row r="312" spans="1:13" x14ac:dyDescent="0.2">
      <c r="A312" s="52"/>
      <c r="B312" s="55"/>
      <c r="C312" s="288"/>
      <c r="D312" s="288"/>
      <c r="E312" s="288"/>
      <c r="F312" s="288"/>
      <c r="G312" s="288"/>
      <c r="H312" s="288"/>
      <c r="I312" s="288"/>
      <c r="J312" s="288"/>
      <c r="K312" s="288"/>
      <c r="L312" s="55"/>
      <c r="M312" s="52"/>
    </row>
    <row r="313" spans="1:13" x14ac:dyDescent="0.2">
      <c r="A313" s="52"/>
      <c r="B313" s="55"/>
      <c r="C313" s="288"/>
      <c r="D313" s="288"/>
      <c r="E313" s="288"/>
      <c r="F313" s="288"/>
      <c r="G313" s="288"/>
      <c r="H313" s="288"/>
      <c r="I313" s="288"/>
      <c r="J313" s="288"/>
      <c r="K313" s="288"/>
      <c r="L313" s="55"/>
      <c r="M313" s="52"/>
    </row>
    <row r="314" spans="1:13" x14ac:dyDescent="0.2">
      <c r="A314" s="52"/>
      <c r="B314" s="55"/>
      <c r="C314" s="288"/>
      <c r="D314" s="288"/>
      <c r="E314" s="288"/>
      <c r="F314" s="288"/>
      <c r="G314" s="288"/>
      <c r="H314" s="288"/>
      <c r="I314" s="288"/>
      <c r="J314" s="288"/>
      <c r="K314" s="288"/>
      <c r="L314" s="55"/>
      <c r="M314" s="52"/>
    </row>
    <row r="315" spans="1:13" x14ac:dyDescent="0.2">
      <c r="A315" s="52"/>
      <c r="B315" s="55"/>
      <c r="C315" s="288"/>
      <c r="D315" s="288"/>
      <c r="E315" s="288"/>
      <c r="F315" s="288"/>
      <c r="G315" s="288"/>
      <c r="H315" s="288"/>
      <c r="I315" s="288"/>
      <c r="J315" s="288"/>
      <c r="K315" s="288"/>
      <c r="L315" s="55"/>
      <c r="M315" s="52"/>
    </row>
    <row r="316" spans="1:13" x14ac:dyDescent="0.2">
      <c r="A316" s="52"/>
      <c r="B316" s="55"/>
      <c r="C316" s="106" t="s">
        <v>53</v>
      </c>
      <c r="D316" s="55"/>
      <c r="E316" s="55"/>
      <c r="F316" s="55"/>
      <c r="G316" s="55"/>
      <c r="H316" s="55"/>
      <c r="I316" s="55"/>
      <c r="J316" s="55"/>
      <c r="K316" s="55"/>
      <c r="L316" s="55"/>
      <c r="M316" s="52"/>
    </row>
    <row r="317" spans="1:13" ht="14.25" customHeight="1" x14ac:dyDescent="0.2">
      <c r="A317" s="52"/>
      <c r="B317" s="55"/>
      <c r="C317" s="288" t="s">
        <v>246</v>
      </c>
      <c r="D317" s="288"/>
      <c r="E317" s="288"/>
      <c r="F317" s="288"/>
      <c r="G317" s="288"/>
      <c r="H317" s="288"/>
      <c r="I317" s="288"/>
      <c r="J317" s="288"/>
      <c r="K317" s="288"/>
      <c r="L317" s="55"/>
      <c r="M317" s="52"/>
    </row>
    <row r="318" spans="1:13" x14ac:dyDescent="0.2">
      <c r="A318" s="52"/>
      <c r="B318" s="55"/>
      <c r="C318" s="288"/>
      <c r="D318" s="288"/>
      <c r="E318" s="288"/>
      <c r="F318" s="288"/>
      <c r="G318" s="288"/>
      <c r="H318" s="288"/>
      <c r="I318" s="288"/>
      <c r="J318" s="288"/>
      <c r="K318" s="288"/>
      <c r="L318" s="55"/>
      <c r="M318" s="52"/>
    </row>
    <row r="319" spans="1:13" x14ac:dyDescent="0.2">
      <c r="A319" s="52"/>
      <c r="B319" s="55"/>
      <c r="C319" s="288"/>
      <c r="D319" s="288"/>
      <c r="E319" s="288"/>
      <c r="F319" s="288"/>
      <c r="G319" s="288"/>
      <c r="H319" s="288"/>
      <c r="I319" s="288"/>
      <c r="J319" s="288"/>
      <c r="K319" s="288"/>
      <c r="L319" s="55"/>
      <c r="M319" s="52"/>
    </row>
    <row r="320" spans="1:13" x14ac:dyDescent="0.2">
      <c r="A320" s="52"/>
      <c r="B320" s="55"/>
      <c r="C320" s="288"/>
      <c r="D320" s="288"/>
      <c r="E320" s="288"/>
      <c r="F320" s="288"/>
      <c r="G320" s="288"/>
      <c r="H320" s="288"/>
      <c r="I320" s="288"/>
      <c r="J320" s="288"/>
      <c r="K320" s="288"/>
      <c r="L320" s="55"/>
      <c r="M320" s="52"/>
    </row>
    <row r="321" spans="1:13" x14ac:dyDescent="0.2">
      <c r="A321" s="52"/>
      <c r="B321" s="55"/>
      <c r="C321" s="288"/>
      <c r="D321" s="288"/>
      <c r="E321" s="288"/>
      <c r="F321" s="288"/>
      <c r="G321" s="288"/>
      <c r="H321" s="288"/>
      <c r="I321" s="288"/>
      <c r="J321" s="288"/>
      <c r="K321" s="288"/>
      <c r="L321" s="55"/>
      <c r="M321" s="52"/>
    </row>
    <row r="322" spans="1:13" x14ac:dyDescent="0.2">
      <c r="A322" s="52"/>
      <c r="B322" s="55"/>
      <c r="C322" s="288"/>
      <c r="D322" s="288"/>
      <c r="E322" s="288"/>
      <c r="F322" s="288"/>
      <c r="G322" s="288"/>
      <c r="H322" s="288"/>
      <c r="I322" s="288"/>
      <c r="J322" s="288"/>
      <c r="K322" s="288"/>
      <c r="L322" s="55"/>
      <c r="M322" s="52"/>
    </row>
    <row r="323" spans="1:13" x14ac:dyDescent="0.2">
      <c r="A323" s="52"/>
      <c r="B323" s="55"/>
      <c r="C323" s="288"/>
      <c r="D323" s="288"/>
      <c r="E323" s="288"/>
      <c r="F323" s="288"/>
      <c r="G323" s="288"/>
      <c r="H323" s="288"/>
      <c r="I323" s="288"/>
      <c r="J323" s="288"/>
      <c r="K323" s="288"/>
      <c r="L323" s="55"/>
      <c r="M323" s="52"/>
    </row>
    <row r="324" spans="1:13" x14ac:dyDescent="0.2">
      <c r="A324" s="52"/>
      <c r="B324" s="55"/>
      <c r="C324" s="106" t="s">
        <v>193</v>
      </c>
      <c r="D324" s="55"/>
      <c r="E324" s="55"/>
      <c r="F324" s="55"/>
      <c r="G324" s="55"/>
      <c r="H324" s="55"/>
      <c r="I324" s="55"/>
      <c r="J324" s="55"/>
      <c r="K324" s="55"/>
      <c r="L324" s="55"/>
      <c r="M324" s="52"/>
    </row>
    <row r="325" spans="1:13" x14ac:dyDescent="0.2">
      <c r="A325" s="52"/>
      <c r="B325" s="55"/>
      <c r="C325" s="288" t="s">
        <v>342</v>
      </c>
      <c r="D325" s="288"/>
      <c r="E325" s="288"/>
      <c r="F325" s="288"/>
      <c r="G325" s="288"/>
      <c r="H325" s="288"/>
      <c r="I325" s="288"/>
      <c r="J325" s="288"/>
      <c r="K325" s="288"/>
      <c r="L325" s="55"/>
      <c r="M325" s="52"/>
    </row>
    <row r="326" spans="1:13" x14ac:dyDescent="0.2">
      <c r="A326" s="52"/>
      <c r="B326" s="55"/>
      <c r="C326" s="288"/>
      <c r="D326" s="288"/>
      <c r="E326" s="288"/>
      <c r="F326" s="288"/>
      <c r="G326" s="288"/>
      <c r="H326" s="288"/>
      <c r="I326" s="288"/>
      <c r="J326" s="288"/>
      <c r="K326" s="288"/>
      <c r="L326" s="55"/>
      <c r="M326" s="52"/>
    </row>
    <row r="327" spans="1:13" x14ac:dyDescent="0.2">
      <c r="A327" s="52"/>
      <c r="B327" s="55"/>
      <c r="C327" s="288"/>
      <c r="D327" s="288"/>
      <c r="E327" s="288"/>
      <c r="F327" s="288"/>
      <c r="G327" s="288"/>
      <c r="H327" s="288"/>
      <c r="I327" s="288"/>
      <c r="J327" s="288"/>
      <c r="K327" s="288"/>
      <c r="L327" s="55"/>
      <c r="M327" s="52"/>
    </row>
    <row r="328" spans="1:13" x14ac:dyDescent="0.2">
      <c r="A328" s="52"/>
      <c r="B328" s="55"/>
      <c r="C328" s="288"/>
      <c r="D328" s="288"/>
      <c r="E328" s="288"/>
      <c r="F328" s="288"/>
      <c r="G328" s="288"/>
      <c r="H328" s="288"/>
      <c r="I328" s="288"/>
      <c r="J328" s="288"/>
      <c r="K328" s="288"/>
      <c r="L328" s="55"/>
      <c r="M328" s="52"/>
    </row>
    <row r="329" spans="1:13" x14ac:dyDescent="0.2">
      <c r="A329" s="52"/>
      <c r="B329" s="55"/>
      <c r="C329" s="288"/>
      <c r="D329" s="288"/>
      <c r="E329" s="288"/>
      <c r="F329" s="288"/>
      <c r="G329" s="288"/>
      <c r="H329" s="288"/>
      <c r="I329" s="288"/>
      <c r="J329" s="288"/>
      <c r="K329" s="288"/>
      <c r="L329" s="55"/>
      <c r="M329" s="52"/>
    </row>
    <row r="330" spans="1:13" x14ac:dyDescent="0.2">
      <c r="A330" s="52"/>
      <c r="B330" s="55"/>
      <c r="C330" s="288"/>
      <c r="D330" s="288"/>
      <c r="E330" s="288"/>
      <c r="F330" s="288"/>
      <c r="G330" s="288"/>
      <c r="H330" s="288"/>
      <c r="I330" s="288"/>
      <c r="J330" s="288"/>
      <c r="K330" s="288"/>
      <c r="L330" s="55"/>
      <c r="M330" s="52"/>
    </row>
    <row r="331" spans="1:13" x14ac:dyDescent="0.2">
      <c r="A331" s="52"/>
      <c r="B331" s="55"/>
      <c r="C331" s="288"/>
      <c r="D331" s="288"/>
      <c r="E331" s="288"/>
      <c r="F331" s="288"/>
      <c r="G331" s="288"/>
      <c r="H331" s="288"/>
      <c r="I331" s="288"/>
      <c r="J331" s="288"/>
      <c r="K331" s="288"/>
      <c r="L331" s="55"/>
      <c r="M331" s="52"/>
    </row>
    <row r="332" spans="1:13" x14ac:dyDescent="0.2">
      <c r="A332" s="52"/>
      <c r="B332" s="55"/>
      <c r="C332" s="288"/>
      <c r="D332" s="288"/>
      <c r="E332" s="288"/>
      <c r="F332" s="288"/>
      <c r="G332" s="288"/>
      <c r="H332" s="288"/>
      <c r="I332" s="288"/>
      <c r="J332" s="288"/>
      <c r="K332" s="288"/>
      <c r="L332" s="55"/>
      <c r="M332" s="52"/>
    </row>
    <row r="333" spans="1:13" x14ac:dyDescent="0.2">
      <c r="A333" s="52"/>
      <c r="B333" s="55"/>
      <c r="C333" s="288"/>
      <c r="D333" s="288"/>
      <c r="E333" s="288"/>
      <c r="F333" s="288"/>
      <c r="G333" s="288"/>
      <c r="H333" s="288"/>
      <c r="I333" s="288"/>
      <c r="J333" s="288"/>
      <c r="K333" s="288"/>
      <c r="L333" s="55"/>
      <c r="M333" s="52"/>
    </row>
    <row r="334" spans="1:13" x14ac:dyDescent="0.2">
      <c r="A334" s="52"/>
      <c r="B334" s="55"/>
      <c r="C334" s="288"/>
      <c r="D334" s="288"/>
      <c r="E334" s="288"/>
      <c r="F334" s="288"/>
      <c r="G334" s="288"/>
      <c r="H334" s="288"/>
      <c r="I334" s="288"/>
      <c r="J334" s="288"/>
      <c r="K334" s="288"/>
      <c r="L334" s="55"/>
      <c r="M334" s="52"/>
    </row>
    <row r="335" spans="1:13" x14ac:dyDescent="0.2">
      <c r="A335" s="52"/>
      <c r="B335" s="55"/>
      <c r="C335" s="288"/>
      <c r="D335" s="288"/>
      <c r="E335" s="288"/>
      <c r="F335" s="288"/>
      <c r="G335" s="288"/>
      <c r="H335" s="288"/>
      <c r="I335" s="288"/>
      <c r="J335" s="288"/>
      <c r="K335" s="288"/>
      <c r="L335" s="55"/>
      <c r="M335" s="52"/>
    </row>
    <row r="336" spans="1:13" x14ac:dyDescent="0.2">
      <c r="A336" s="52"/>
      <c r="B336" s="55"/>
      <c r="C336" s="288"/>
      <c r="D336" s="288"/>
      <c r="E336" s="288"/>
      <c r="F336" s="288"/>
      <c r="G336" s="288"/>
      <c r="H336" s="288"/>
      <c r="I336" s="288"/>
      <c r="J336" s="288"/>
      <c r="K336" s="288"/>
      <c r="L336" s="55"/>
      <c r="M336" s="52"/>
    </row>
    <row r="337" spans="1:13" x14ac:dyDescent="0.2">
      <c r="A337" s="52"/>
      <c r="B337" s="55"/>
      <c r="C337" s="288"/>
      <c r="D337" s="288"/>
      <c r="E337" s="288"/>
      <c r="F337" s="288"/>
      <c r="G337" s="288"/>
      <c r="H337" s="288"/>
      <c r="I337" s="288"/>
      <c r="J337" s="288"/>
      <c r="K337" s="288"/>
      <c r="L337" s="55"/>
      <c r="M337" s="52"/>
    </row>
    <row r="338" spans="1:13" x14ac:dyDescent="0.2">
      <c r="A338" s="52"/>
      <c r="B338" s="55"/>
      <c r="C338" s="288"/>
      <c r="D338" s="288"/>
      <c r="E338" s="288"/>
      <c r="F338" s="288"/>
      <c r="G338" s="288"/>
      <c r="H338" s="288"/>
      <c r="I338" s="288"/>
      <c r="J338" s="288"/>
      <c r="K338" s="288"/>
      <c r="L338" s="55"/>
      <c r="M338" s="52"/>
    </row>
    <row r="339" spans="1:13" x14ac:dyDescent="0.2">
      <c r="A339" s="52"/>
      <c r="B339" s="55"/>
      <c r="C339" s="106" t="s">
        <v>54</v>
      </c>
      <c r="D339" s="55"/>
      <c r="E339" s="55"/>
      <c r="F339" s="55"/>
      <c r="G339" s="55"/>
      <c r="H339" s="55"/>
      <c r="I339" s="55"/>
      <c r="J339" s="55"/>
      <c r="K339" s="55"/>
      <c r="L339" s="55"/>
      <c r="M339" s="52"/>
    </row>
    <row r="340" spans="1:13" x14ac:dyDescent="0.2">
      <c r="A340" s="52"/>
      <c r="B340" s="55"/>
      <c r="C340" s="288" t="s">
        <v>247</v>
      </c>
      <c r="D340" s="288"/>
      <c r="E340" s="288"/>
      <c r="F340" s="288"/>
      <c r="G340" s="288"/>
      <c r="H340" s="288"/>
      <c r="I340" s="288"/>
      <c r="J340" s="288"/>
      <c r="K340" s="288"/>
      <c r="L340" s="55"/>
      <c r="M340" s="52"/>
    </row>
    <row r="341" spans="1:13" x14ac:dyDescent="0.2">
      <c r="A341" s="52"/>
      <c r="B341" s="55"/>
      <c r="C341" s="288"/>
      <c r="D341" s="288"/>
      <c r="E341" s="288"/>
      <c r="F341" s="288"/>
      <c r="G341" s="288"/>
      <c r="H341" s="288"/>
      <c r="I341" s="288"/>
      <c r="J341" s="288"/>
      <c r="K341" s="288"/>
      <c r="L341" s="55"/>
      <c r="M341" s="52"/>
    </row>
    <row r="342" spans="1:13" x14ac:dyDescent="0.2">
      <c r="A342" s="52"/>
      <c r="B342" s="55"/>
      <c r="C342" s="288"/>
      <c r="D342" s="288"/>
      <c r="E342" s="288"/>
      <c r="F342" s="288"/>
      <c r="G342" s="288"/>
      <c r="H342" s="288"/>
      <c r="I342" s="288"/>
      <c r="J342" s="288"/>
      <c r="K342" s="288"/>
      <c r="L342" s="55"/>
      <c r="M342" s="52"/>
    </row>
    <row r="343" spans="1:13" x14ac:dyDescent="0.2">
      <c r="A343" s="52"/>
      <c r="B343" s="55"/>
      <c r="C343" s="288"/>
      <c r="D343" s="288"/>
      <c r="E343" s="288"/>
      <c r="F343" s="288"/>
      <c r="G343" s="288"/>
      <c r="H343" s="288"/>
      <c r="I343" s="288"/>
      <c r="J343" s="288"/>
      <c r="K343" s="288"/>
      <c r="L343" s="55"/>
      <c r="M343" s="52"/>
    </row>
    <row r="344" spans="1:13" x14ac:dyDescent="0.2">
      <c r="A344" s="52"/>
      <c r="B344" s="55"/>
      <c r="C344" s="288"/>
      <c r="D344" s="288"/>
      <c r="E344" s="288"/>
      <c r="F344" s="288"/>
      <c r="G344" s="288"/>
      <c r="H344" s="288"/>
      <c r="I344" s="288"/>
      <c r="J344" s="288"/>
      <c r="K344" s="288"/>
      <c r="L344" s="55"/>
      <c r="M344" s="52"/>
    </row>
    <row r="345" spans="1:13" x14ac:dyDescent="0.2">
      <c r="A345" s="52"/>
      <c r="B345" s="55"/>
      <c r="C345" s="288"/>
      <c r="D345" s="288"/>
      <c r="E345" s="288"/>
      <c r="F345" s="288"/>
      <c r="G345" s="288"/>
      <c r="H345" s="288"/>
      <c r="I345" s="288"/>
      <c r="J345" s="288"/>
      <c r="K345" s="288"/>
      <c r="L345" s="55"/>
      <c r="M345" s="52"/>
    </row>
    <row r="346" spans="1:13" x14ac:dyDescent="0.2">
      <c r="A346" s="52"/>
      <c r="B346" s="55"/>
      <c r="C346" s="288"/>
      <c r="D346" s="288"/>
      <c r="E346" s="288"/>
      <c r="F346" s="288"/>
      <c r="G346" s="288"/>
      <c r="H346" s="288"/>
      <c r="I346" s="288"/>
      <c r="J346" s="288"/>
      <c r="K346" s="288"/>
      <c r="L346" s="55"/>
      <c r="M346" s="52"/>
    </row>
    <row r="347" spans="1:13" x14ac:dyDescent="0.2">
      <c r="A347" s="52"/>
      <c r="B347" s="55"/>
      <c r="C347" s="288"/>
      <c r="D347" s="288"/>
      <c r="E347" s="288"/>
      <c r="F347" s="288"/>
      <c r="G347" s="288"/>
      <c r="H347" s="288"/>
      <c r="I347" s="288"/>
      <c r="J347" s="288"/>
      <c r="K347" s="288"/>
      <c r="L347" s="55"/>
      <c r="M347" s="52"/>
    </row>
    <row r="348" spans="1:13" x14ac:dyDescent="0.2">
      <c r="A348" s="52"/>
      <c r="B348" s="55"/>
      <c r="C348" s="288"/>
      <c r="D348" s="288"/>
      <c r="E348" s="288"/>
      <c r="F348" s="288"/>
      <c r="G348" s="288"/>
      <c r="H348" s="288"/>
      <c r="I348" s="288"/>
      <c r="J348" s="288"/>
      <c r="K348" s="288"/>
      <c r="L348" s="55"/>
      <c r="M348" s="52"/>
    </row>
    <row r="349" spans="1:13" x14ac:dyDescent="0.2">
      <c r="A349" s="52"/>
      <c r="B349" s="55"/>
      <c r="C349" s="288"/>
      <c r="D349" s="288"/>
      <c r="E349" s="288"/>
      <c r="F349" s="288"/>
      <c r="G349" s="288"/>
      <c r="H349" s="288"/>
      <c r="I349" s="288"/>
      <c r="J349" s="288"/>
      <c r="K349" s="288"/>
      <c r="L349" s="55"/>
      <c r="M349" s="52"/>
    </row>
    <row r="350" spans="1:13" x14ac:dyDescent="0.2">
      <c r="A350" s="52"/>
      <c r="B350" s="55"/>
      <c r="C350" s="288"/>
      <c r="D350" s="288"/>
      <c r="E350" s="288"/>
      <c r="F350" s="288"/>
      <c r="G350" s="288"/>
      <c r="H350" s="288"/>
      <c r="I350" s="288"/>
      <c r="J350" s="288"/>
      <c r="K350" s="288"/>
      <c r="L350" s="55"/>
      <c r="M350" s="52"/>
    </row>
    <row r="351" spans="1:13" x14ac:dyDescent="0.2">
      <c r="A351" s="52"/>
      <c r="B351" s="55"/>
      <c r="C351" s="288"/>
      <c r="D351" s="288"/>
      <c r="E351" s="288"/>
      <c r="F351" s="288"/>
      <c r="G351" s="288"/>
      <c r="H351" s="288"/>
      <c r="I351" s="288"/>
      <c r="J351" s="288"/>
      <c r="K351" s="288"/>
      <c r="L351" s="55"/>
      <c r="M351" s="52"/>
    </row>
    <row r="352" spans="1:13" x14ac:dyDescent="0.2">
      <c r="A352" s="52"/>
      <c r="B352" s="55"/>
      <c r="C352" s="288"/>
      <c r="D352" s="288"/>
      <c r="E352" s="288"/>
      <c r="F352" s="288"/>
      <c r="G352" s="288"/>
      <c r="H352" s="288"/>
      <c r="I352" s="288"/>
      <c r="J352" s="288"/>
      <c r="K352" s="288"/>
      <c r="L352" s="55"/>
      <c r="M352" s="52"/>
    </row>
    <row r="353" spans="1:13" x14ac:dyDescent="0.2">
      <c r="A353" s="52"/>
      <c r="B353" s="55"/>
      <c r="C353" s="288"/>
      <c r="D353" s="288"/>
      <c r="E353" s="288"/>
      <c r="F353" s="288"/>
      <c r="G353" s="288"/>
      <c r="H353" s="288"/>
      <c r="I353" s="288"/>
      <c r="J353" s="288"/>
      <c r="K353" s="288"/>
      <c r="L353" s="55"/>
      <c r="M353" s="52"/>
    </row>
    <row r="354" spans="1:13" x14ac:dyDescent="0.2">
      <c r="A354" s="52"/>
      <c r="B354" s="55"/>
      <c r="C354" s="288"/>
      <c r="D354" s="288"/>
      <c r="E354" s="288"/>
      <c r="F354" s="288"/>
      <c r="G354" s="288"/>
      <c r="H354" s="288"/>
      <c r="I354" s="288"/>
      <c r="J354" s="288"/>
      <c r="K354" s="288"/>
      <c r="L354" s="55"/>
      <c r="M354" s="52"/>
    </row>
    <row r="355" spans="1:13" x14ac:dyDescent="0.2">
      <c r="A355" s="52"/>
      <c r="B355" s="55"/>
      <c r="C355" s="288"/>
      <c r="D355" s="288"/>
      <c r="E355" s="288"/>
      <c r="F355" s="288"/>
      <c r="G355" s="288"/>
      <c r="H355" s="288"/>
      <c r="I355" s="288"/>
      <c r="J355" s="288"/>
      <c r="K355" s="288"/>
      <c r="L355" s="55"/>
      <c r="M355" s="52"/>
    </row>
    <row r="356" spans="1:13" x14ac:dyDescent="0.2">
      <c r="A356" s="52"/>
      <c r="B356" s="55"/>
      <c r="C356" s="288"/>
      <c r="D356" s="288"/>
      <c r="E356" s="288"/>
      <c r="F356" s="288"/>
      <c r="G356" s="288"/>
      <c r="H356" s="288"/>
      <c r="I356" s="288"/>
      <c r="J356" s="288"/>
      <c r="K356" s="288"/>
      <c r="L356" s="55"/>
      <c r="M356" s="52"/>
    </row>
    <row r="357" spans="1:13" x14ac:dyDescent="0.2">
      <c r="A357" s="52"/>
      <c r="B357" s="55"/>
      <c r="C357" s="288"/>
      <c r="D357" s="288"/>
      <c r="E357" s="288"/>
      <c r="F357" s="288"/>
      <c r="G357" s="288"/>
      <c r="H357" s="288"/>
      <c r="I357" s="288"/>
      <c r="J357" s="288"/>
      <c r="K357" s="288"/>
      <c r="L357" s="55"/>
      <c r="M357" s="52"/>
    </row>
    <row r="358" spans="1:13" x14ac:dyDescent="0.2">
      <c r="A358" s="52"/>
      <c r="B358" s="55"/>
      <c r="C358" s="288"/>
      <c r="D358" s="288"/>
      <c r="E358" s="288"/>
      <c r="F358" s="288"/>
      <c r="G358" s="288"/>
      <c r="H358" s="288"/>
      <c r="I358" s="288"/>
      <c r="J358" s="288"/>
      <c r="K358" s="288"/>
      <c r="L358" s="55"/>
      <c r="M358" s="52"/>
    </row>
    <row r="359" spans="1:13" x14ac:dyDescent="0.2">
      <c r="A359" s="52"/>
      <c r="B359" s="55"/>
      <c r="C359" s="288"/>
      <c r="D359" s="288"/>
      <c r="E359" s="288"/>
      <c r="F359" s="288"/>
      <c r="G359" s="288"/>
      <c r="H359" s="288"/>
      <c r="I359" s="288"/>
      <c r="J359" s="288"/>
      <c r="K359" s="288"/>
      <c r="L359" s="55"/>
      <c r="M359" s="52"/>
    </row>
    <row r="360" spans="1:13" x14ac:dyDescent="0.2">
      <c r="A360" s="52"/>
      <c r="B360" s="55"/>
      <c r="C360" s="288"/>
      <c r="D360" s="288"/>
      <c r="E360" s="288"/>
      <c r="F360" s="288"/>
      <c r="G360" s="288"/>
      <c r="H360" s="288"/>
      <c r="I360" s="288"/>
      <c r="J360" s="288"/>
      <c r="K360" s="288"/>
      <c r="L360" s="55"/>
      <c r="M360" s="52"/>
    </row>
    <row r="361" spans="1:13" x14ac:dyDescent="0.2">
      <c r="A361" s="52"/>
      <c r="B361" s="55"/>
      <c r="C361" s="288"/>
      <c r="D361" s="288"/>
      <c r="E361" s="288"/>
      <c r="F361" s="288"/>
      <c r="G361" s="288"/>
      <c r="H361" s="288"/>
      <c r="I361" s="288"/>
      <c r="J361" s="288"/>
      <c r="K361" s="288"/>
      <c r="L361" s="55"/>
      <c r="M361" s="52"/>
    </row>
    <row r="362" spans="1:13" x14ac:dyDescent="0.2">
      <c r="A362" s="52"/>
      <c r="B362" s="55"/>
      <c r="C362" s="288"/>
      <c r="D362" s="288"/>
      <c r="E362" s="288"/>
      <c r="F362" s="288"/>
      <c r="G362" s="288"/>
      <c r="H362" s="288"/>
      <c r="I362" s="288"/>
      <c r="J362" s="288"/>
      <c r="K362" s="288"/>
      <c r="L362" s="55"/>
      <c r="M362" s="52"/>
    </row>
    <row r="363" spans="1:13" x14ac:dyDescent="0.2">
      <c r="A363" s="52"/>
      <c r="B363" s="55"/>
      <c r="C363" s="288"/>
      <c r="D363" s="288"/>
      <c r="E363" s="288"/>
      <c r="F363" s="288"/>
      <c r="G363" s="288"/>
      <c r="H363" s="288"/>
      <c r="I363" s="288"/>
      <c r="J363" s="288"/>
      <c r="K363" s="288"/>
      <c r="L363" s="55"/>
      <c r="M363" s="52"/>
    </row>
    <row r="364" spans="1:13" ht="13.5" customHeight="1" x14ac:dyDescent="0.2">
      <c r="A364" s="52"/>
      <c r="B364" s="55"/>
      <c r="C364" s="106" t="s">
        <v>55</v>
      </c>
      <c r="D364" s="55"/>
      <c r="E364" s="55"/>
      <c r="F364" s="55"/>
      <c r="G364" s="55"/>
      <c r="H364" s="55"/>
      <c r="I364" s="55"/>
      <c r="J364" s="55"/>
      <c r="K364" s="55"/>
      <c r="L364" s="55"/>
      <c r="M364" s="52"/>
    </row>
    <row r="365" spans="1:13" ht="14.25" customHeight="1" x14ac:dyDescent="0.2">
      <c r="A365" s="52"/>
      <c r="B365" s="55"/>
      <c r="C365" s="288" t="s">
        <v>249</v>
      </c>
      <c r="D365" s="288"/>
      <c r="E365" s="288"/>
      <c r="F365" s="288"/>
      <c r="G365" s="288"/>
      <c r="H365" s="288"/>
      <c r="I365" s="288"/>
      <c r="J365" s="288"/>
      <c r="K365" s="288"/>
      <c r="L365" s="55"/>
      <c r="M365" s="52"/>
    </row>
    <row r="366" spans="1:13" x14ac:dyDescent="0.2">
      <c r="A366" s="52"/>
      <c r="B366" s="55"/>
      <c r="C366" s="288"/>
      <c r="D366" s="288"/>
      <c r="E366" s="288"/>
      <c r="F366" s="288"/>
      <c r="G366" s="288"/>
      <c r="H366" s="288"/>
      <c r="I366" s="288"/>
      <c r="J366" s="288"/>
      <c r="K366" s="288"/>
      <c r="L366" s="55"/>
      <c r="M366" s="52"/>
    </row>
    <row r="367" spans="1:13" x14ac:dyDescent="0.2">
      <c r="A367" s="52"/>
      <c r="B367" s="55"/>
      <c r="C367" s="288"/>
      <c r="D367" s="288"/>
      <c r="E367" s="288"/>
      <c r="F367" s="288"/>
      <c r="G367" s="288"/>
      <c r="H367" s="288"/>
      <c r="I367" s="288"/>
      <c r="J367" s="288"/>
      <c r="K367" s="288"/>
      <c r="L367" s="55"/>
      <c r="M367" s="52"/>
    </row>
    <row r="368" spans="1:13" x14ac:dyDescent="0.2">
      <c r="A368" s="52"/>
      <c r="B368" s="55"/>
      <c r="C368" s="288"/>
      <c r="D368" s="288"/>
      <c r="E368" s="288"/>
      <c r="F368" s="288"/>
      <c r="G368" s="288"/>
      <c r="H368" s="288"/>
      <c r="I368" s="288"/>
      <c r="J368" s="288"/>
      <c r="K368" s="288"/>
      <c r="L368" s="55"/>
      <c r="M368" s="52"/>
    </row>
    <row r="369" spans="1:13" x14ac:dyDescent="0.2">
      <c r="A369" s="52"/>
      <c r="B369" s="55"/>
      <c r="C369" s="288"/>
      <c r="D369" s="288"/>
      <c r="E369" s="288"/>
      <c r="F369" s="288"/>
      <c r="G369" s="288"/>
      <c r="H369" s="288"/>
      <c r="I369" s="288"/>
      <c r="J369" s="288"/>
      <c r="K369" s="288"/>
      <c r="L369" s="55"/>
      <c r="M369" s="52"/>
    </row>
    <row r="370" spans="1:13" x14ac:dyDescent="0.2">
      <c r="A370" s="52"/>
      <c r="B370" s="55"/>
      <c r="C370" s="106" t="s">
        <v>101</v>
      </c>
      <c r="D370" s="55"/>
      <c r="E370" s="55"/>
      <c r="F370" s="55"/>
      <c r="G370" s="55"/>
      <c r="H370" s="55"/>
      <c r="I370" s="55"/>
      <c r="J370" s="55"/>
      <c r="K370" s="55"/>
      <c r="L370" s="55"/>
      <c r="M370" s="52"/>
    </row>
    <row r="371" spans="1:13" ht="14.25" customHeight="1" x14ac:dyDescent="0.2">
      <c r="A371" s="52"/>
      <c r="B371" s="55"/>
      <c r="C371" s="288" t="s">
        <v>248</v>
      </c>
      <c r="D371" s="288"/>
      <c r="E371" s="288"/>
      <c r="F371" s="288"/>
      <c r="G371" s="288"/>
      <c r="H371" s="288"/>
      <c r="I371" s="288"/>
      <c r="J371" s="288"/>
      <c r="K371" s="288"/>
      <c r="L371" s="55"/>
      <c r="M371" s="52"/>
    </row>
    <row r="372" spans="1:13" x14ac:dyDescent="0.2">
      <c r="A372" s="52"/>
      <c r="B372" s="55"/>
      <c r="C372" s="288"/>
      <c r="D372" s="288"/>
      <c r="E372" s="288"/>
      <c r="F372" s="288"/>
      <c r="G372" s="288"/>
      <c r="H372" s="288"/>
      <c r="I372" s="288"/>
      <c r="J372" s="288"/>
      <c r="K372" s="288"/>
      <c r="L372" s="55"/>
      <c r="M372" s="52"/>
    </row>
    <row r="373" spans="1:13" x14ac:dyDescent="0.2">
      <c r="A373" s="52"/>
      <c r="B373" s="55"/>
      <c r="C373" s="288"/>
      <c r="D373" s="288"/>
      <c r="E373" s="288"/>
      <c r="F373" s="288"/>
      <c r="G373" s="288"/>
      <c r="H373" s="288"/>
      <c r="I373" s="288"/>
      <c r="J373" s="288"/>
      <c r="K373" s="288"/>
      <c r="L373" s="55"/>
      <c r="M373" s="52"/>
    </row>
    <row r="374" spans="1:13" x14ac:dyDescent="0.2">
      <c r="A374" s="52"/>
      <c r="B374" s="55"/>
      <c r="C374" s="220" t="s">
        <v>533</v>
      </c>
      <c r="D374" s="52"/>
      <c r="E374" s="52"/>
      <c r="F374" s="52"/>
      <c r="G374" s="52"/>
      <c r="H374" s="52"/>
      <c r="I374" s="52"/>
      <c r="J374" s="52"/>
      <c r="K374" s="52"/>
      <c r="L374" s="55"/>
      <c r="M374" s="52"/>
    </row>
    <row r="375" spans="1:13" x14ac:dyDescent="0.2">
      <c r="A375" s="52"/>
      <c r="B375" s="55"/>
      <c r="C375" s="290" t="s">
        <v>534</v>
      </c>
      <c r="D375" s="290"/>
      <c r="E375" s="290"/>
      <c r="F375" s="290"/>
      <c r="G375" s="290"/>
      <c r="H375" s="290"/>
      <c r="I375" s="290"/>
      <c r="J375" s="290"/>
      <c r="K375" s="290"/>
      <c r="L375" s="55"/>
      <c r="M375" s="52"/>
    </row>
    <row r="376" spans="1:13" x14ac:dyDescent="0.2">
      <c r="A376" s="52"/>
      <c r="B376" s="55"/>
      <c r="C376" s="290"/>
      <c r="D376" s="290"/>
      <c r="E376" s="290"/>
      <c r="F376" s="290"/>
      <c r="G376" s="290"/>
      <c r="H376" s="290"/>
      <c r="I376" s="290"/>
      <c r="J376" s="290"/>
      <c r="K376" s="290"/>
      <c r="L376" s="55"/>
      <c r="M376" s="52"/>
    </row>
    <row r="377" spans="1:13" x14ac:dyDescent="0.2">
      <c r="A377" s="52"/>
      <c r="B377" s="55"/>
      <c r="C377" s="290"/>
      <c r="D377" s="290"/>
      <c r="E377" s="290"/>
      <c r="F377" s="290"/>
      <c r="G377" s="290"/>
      <c r="H377" s="290"/>
      <c r="I377" s="290"/>
      <c r="J377" s="290"/>
      <c r="K377" s="290"/>
      <c r="L377" s="55"/>
      <c r="M377" s="52"/>
    </row>
    <row r="378" spans="1:13" x14ac:dyDescent="0.2">
      <c r="A378" s="52"/>
      <c r="B378" s="55"/>
      <c r="C378" s="290"/>
      <c r="D378" s="290"/>
      <c r="E378" s="290"/>
      <c r="F378" s="290"/>
      <c r="G378" s="290"/>
      <c r="H378" s="290"/>
      <c r="I378" s="290"/>
      <c r="J378" s="290"/>
      <c r="K378" s="290"/>
      <c r="L378" s="55"/>
      <c r="M378" s="52"/>
    </row>
    <row r="379" spans="1:13" x14ac:dyDescent="0.2">
      <c r="A379" s="52"/>
      <c r="B379" s="55"/>
      <c r="C379" s="290"/>
      <c r="D379" s="290"/>
      <c r="E379" s="290"/>
      <c r="F379" s="290"/>
      <c r="G379" s="290"/>
      <c r="H379" s="290"/>
      <c r="I379" s="290"/>
      <c r="J379" s="290"/>
      <c r="K379" s="290"/>
      <c r="L379" s="55"/>
      <c r="M379" s="52"/>
    </row>
    <row r="380" spans="1:13" x14ac:dyDescent="0.2">
      <c r="A380" s="52"/>
      <c r="B380" s="55"/>
      <c r="C380" s="290"/>
      <c r="D380" s="290"/>
      <c r="E380" s="290"/>
      <c r="F380" s="290"/>
      <c r="G380" s="290"/>
      <c r="H380" s="290"/>
      <c r="I380" s="290"/>
      <c r="J380" s="290"/>
      <c r="K380" s="290"/>
      <c r="L380" s="55"/>
      <c r="M380" s="52"/>
    </row>
    <row r="381" spans="1:13" x14ac:dyDescent="0.2">
      <c r="A381" s="52"/>
      <c r="B381" s="55"/>
      <c r="C381" s="290"/>
      <c r="D381" s="290"/>
      <c r="E381" s="290"/>
      <c r="F381" s="290"/>
      <c r="G381" s="290"/>
      <c r="H381" s="290"/>
      <c r="I381" s="290"/>
      <c r="J381" s="290"/>
      <c r="K381" s="290"/>
      <c r="L381" s="55"/>
      <c r="M381" s="52"/>
    </row>
    <row r="382" spans="1:13" x14ac:dyDescent="0.2">
      <c r="A382" s="52"/>
      <c r="B382" s="55"/>
      <c r="C382" s="290"/>
      <c r="D382" s="290"/>
      <c r="E382" s="290"/>
      <c r="F382" s="290"/>
      <c r="G382" s="290"/>
      <c r="H382" s="290"/>
      <c r="I382" s="290"/>
      <c r="J382" s="290"/>
      <c r="K382" s="290"/>
      <c r="L382" s="55"/>
      <c r="M382" s="52"/>
    </row>
    <row r="383" spans="1:13" x14ac:dyDescent="0.2">
      <c r="A383" s="52"/>
      <c r="B383" s="55"/>
      <c r="C383" s="290"/>
      <c r="D383" s="290"/>
      <c r="E383" s="290"/>
      <c r="F383" s="290"/>
      <c r="G383" s="290"/>
      <c r="H383" s="290"/>
      <c r="I383" s="290"/>
      <c r="J383" s="290"/>
      <c r="K383" s="290"/>
      <c r="L383" s="55"/>
      <c r="M383" s="52"/>
    </row>
    <row r="384" spans="1:13" x14ac:dyDescent="0.2">
      <c r="A384" s="52"/>
      <c r="B384" s="55"/>
      <c r="C384" s="290"/>
      <c r="D384" s="290"/>
      <c r="E384" s="290"/>
      <c r="F384" s="290"/>
      <c r="G384" s="290"/>
      <c r="H384" s="290"/>
      <c r="I384" s="290"/>
      <c r="J384" s="290"/>
      <c r="K384" s="290"/>
      <c r="L384" s="55"/>
      <c r="M384" s="52"/>
    </row>
    <row r="385" spans="1:13" x14ac:dyDescent="0.2">
      <c r="A385" s="52"/>
      <c r="B385" s="55"/>
      <c r="C385" s="290"/>
      <c r="D385" s="290"/>
      <c r="E385" s="290"/>
      <c r="F385" s="290"/>
      <c r="G385" s="290"/>
      <c r="H385" s="290"/>
      <c r="I385" s="290"/>
      <c r="J385" s="290"/>
      <c r="K385" s="290"/>
      <c r="L385" s="55"/>
      <c r="M385" s="52"/>
    </row>
    <row r="386" spans="1:13" x14ac:dyDescent="0.2">
      <c r="A386" s="52"/>
      <c r="B386" s="55"/>
      <c r="C386" s="290"/>
      <c r="D386" s="290"/>
      <c r="E386" s="290"/>
      <c r="F386" s="290"/>
      <c r="G386" s="290"/>
      <c r="H386" s="290"/>
      <c r="I386" s="290"/>
      <c r="J386" s="290"/>
      <c r="K386" s="290"/>
      <c r="L386" s="55"/>
      <c r="M386" s="52"/>
    </row>
    <row r="387" spans="1:13" x14ac:dyDescent="0.2">
      <c r="A387" s="52"/>
      <c r="B387" s="55"/>
      <c r="C387" s="290"/>
      <c r="D387" s="290"/>
      <c r="E387" s="290"/>
      <c r="F387" s="290"/>
      <c r="G387" s="290"/>
      <c r="H387" s="290"/>
      <c r="I387" s="290"/>
      <c r="J387" s="290"/>
      <c r="K387" s="290"/>
      <c r="L387" s="55"/>
      <c r="M387" s="52"/>
    </row>
    <row r="388" spans="1:13" x14ac:dyDescent="0.2">
      <c r="A388" s="52"/>
      <c r="B388" s="55"/>
      <c r="C388" s="290"/>
      <c r="D388" s="290"/>
      <c r="E388" s="290"/>
      <c r="F388" s="290"/>
      <c r="G388" s="290"/>
      <c r="H388" s="290"/>
      <c r="I388" s="290"/>
      <c r="J388" s="290"/>
      <c r="K388" s="290"/>
      <c r="L388" s="55"/>
      <c r="M388" s="52"/>
    </row>
    <row r="389" spans="1:13" x14ac:dyDescent="0.2">
      <c r="A389" s="52"/>
      <c r="B389" s="55"/>
      <c r="C389" s="290"/>
      <c r="D389" s="290"/>
      <c r="E389" s="290"/>
      <c r="F389" s="290"/>
      <c r="G389" s="290"/>
      <c r="H389" s="290"/>
      <c r="I389" s="290"/>
      <c r="J389" s="290"/>
      <c r="K389" s="290"/>
      <c r="L389" s="55"/>
      <c r="M389" s="52"/>
    </row>
    <row r="390" spans="1:13" x14ac:dyDescent="0.2">
      <c r="A390" s="52"/>
      <c r="B390" s="55"/>
      <c r="C390" s="290"/>
      <c r="D390" s="290"/>
      <c r="E390" s="290"/>
      <c r="F390" s="290"/>
      <c r="G390" s="290"/>
      <c r="H390" s="290"/>
      <c r="I390" s="290"/>
      <c r="J390" s="290"/>
      <c r="K390" s="290"/>
      <c r="L390" s="55"/>
      <c r="M390" s="52"/>
    </row>
    <row r="391" spans="1:13" x14ac:dyDescent="0.2">
      <c r="A391" s="52"/>
      <c r="B391" s="55"/>
      <c r="C391" s="290"/>
      <c r="D391" s="290"/>
      <c r="E391" s="290"/>
      <c r="F391" s="290"/>
      <c r="G391" s="290"/>
      <c r="H391" s="290"/>
      <c r="I391" s="290"/>
      <c r="J391" s="290"/>
      <c r="K391" s="290"/>
      <c r="L391" s="55"/>
      <c r="M391" s="52"/>
    </row>
    <row r="392" spans="1:13" x14ac:dyDescent="0.2">
      <c r="A392" s="52"/>
      <c r="B392" s="55"/>
      <c r="C392" s="290"/>
      <c r="D392" s="290"/>
      <c r="E392" s="290"/>
      <c r="F392" s="290"/>
      <c r="G392" s="290"/>
      <c r="H392" s="290"/>
      <c r="I392" s="290"/>
      <c r="J392" s="290"/>
      <c r="K392" s="290"/>
      <c r="L392" s="55"/>
      <c r="M392" s="52"/>
    </row>
    <row r="393" spans="1:13" x14ac:dyDescent="0.2">
      <c r="A393" s="52"/>
      <c r="B393" s="55"/>
      <c r="C393" s="290"/>
      <c r="D393" s="290"/>
      <c r="E393" s="290"/>
      <c r="F393" s="290"/>
      <c r="G393" s="290"/>
      <c r="H393" s="290"/>
      <c r="I393" s="290"/>
      <c r="J393" s="290"/>
      <c r="K393" s="290"/>
      <c r="L393" s="55"/>
      <c r="M393" s="52"/>
    </row>
    <row r="394" spans="1:13" x14ac:dyDescent="0.2">
      <c r="A394" s="52"/>
      <c r="B394" s="55"/>
      <c r="C394" s="290"/>
      <c r="D394" s="290"/>
      <c r="E394" s="290"/>
      <c r="F394" s="290"/>
      <c r="G394" s="290"/>
      <c r="H394" s="290"/>
      <c r="I394" s="290"/>
      <c r="J394" s="290"/>
      <c r="K394" s="290"/>
      <c r="L394" s="55"/>
      <c r="M394" s="52"/>
    </row>
    <row r="395" spans="1:13" x14ac:dyDescent="0.2">
      <c r="A395" s="52"/>
      <c r="B395" s="55"/>
      <c r="C395" s="290"/>
      <c r="D395" s="290"/>
      <c r="E395" s="290"/>
      <c r="F395" s="290"/>
      <c r="G395" s="290"/>
      <c r="H395" s="290"/>
      <c r="I395" s="290"/>
      <c r="J395" s="290"/>
      <c r="K395" s="290"/>
      <c r="L395" s="55"/>
      <c r="M395" s="52"/>
    </row>
    <row r="396" spans="1:13" x14ac:dyDescent="0.2">
      <c r="A396" s="52"/>
      <c r="B396" s="55"/>
      <c r="C396" s="290"/>
      <c r="D396" s="290"/>
      <c r="E396" s="290"/>
      <c r="F396" s="290"/>
      <c r="G396" s="290"/>
      <c r="H396" s="290"/>
      <c r="I396" s="290"/>
      <c r="J396" s="290"/>
      <c r="K396" s="290"/>
      <c r="L396" s="55"/>
      <c r="M396" s="52"/>
    </row>
    <row r="397" spans="1:13" x14ac:dyDescent="0.2">
      <c r="A397" s="52"/>
      <c r="B397" s="55"/>
      <c r="C397" s="290"/>
      <c r="D397" s="290"/>
      <c r="E397" s="290"/>
      <c r="F397" s="290"/>
      <c r="G397" s="290"/>
      <c r="H397" s="290"/>
      <c r="I397" s="290"/>
      <c r="J397" s="290"/>
      <c r="K397" s="290"/>
      <c r="L397" s="55"/>
      <c r="M397" s="52"/>
    </row>
    <row r="398" spans="1:13" x14ac:dyDescent="0.2">
      <c r="A398" s="52"/>
      <c r="B398" s="55"/>
      <c r="C398" s="290"/>
      <c r="D398" s="290"/>
      <c r="E398" s="290"/>
      <c r="F398" s="290"/>
      <c r="G398" s="290"/>
      <c r="H398" s="290"/>
      <c r="I398" s="290"/>
      <c r="J398" s="290"/>
      <c r="K398" s="290"/>
      <c r="L398" s="55"/>
      <c r="M398" s="52"/>
    </row>
    <row r="399" spans="1:13" x14ac:dyDescent="0.2">
      <c r="A399" s="52"/>
      <c r="B399" s="55"/>
      <c r="C399" s="290"/>
      <c r="D399" s="290"/>
      <c r="E399" s="290"/>
      <c r="F399" s="290"/>
      <c r="G399" s="290"/>
      <c r="H399" s="290"/>
      <c r="I399" s="290"/>
      <c r="J399" s="290"/>
      <c r="K399" s="290"/>
      <c r="L399" s="55"/>
      <c r="M399" s="52"/>
    </row>
    <row r="400" spans="1:13" x14ac:dyDescent="0.2">
      <c r="A400" s="52"/>
      <c r="B400" s="55"/>
      <c r="C400" s="290"/>
      <c r="D400" s="290"/>
      <c r="E400" s="290"/>
      <c r="F400" s="290"/>
      <c r="G400" s="290"/>
      <c r="H400" s="290"/>
      <c r="I400" s="290"/>
      <c r="J400" s="290"/>
      <c r="K400" s="290"/>
      <c r="L400" s="55"/>
      <c r="M400" s="52"/>
    </row>
    <row r="401" spans="1:13" x14ac:dyDescent="0.2">
      <c r="A401" s="52"/>
      <c r="B401" s="55"/>
      <c r="C401" s="290"/>
      <c r="D401" s="290"/>
      <c r="E401" s="290"/>
      <c r="F401" s="290"/>
      <c r="G401" s="290"/>
      <c r="H401" s="290"/>
      <c r="I401" s="290"/>
      <c r="J401" s="290"/>
      <c r="K401" s="290"/>
      <c r="L401" s="55"/>
      <c r="M401" s="52"/>
    </row>
    <row r="402" spans="1:13" x14ac:dyDescent="0.2">
      <c r="A402" s="52"/>
      <c r="B402" s="55"/>
      <c r="C402" s="290"/>
      <c r="D402" s="290"/>
      <c r="E402" s="290"/>
      <c r="F402" s="290"/>
      <c r="G402" s="290"/>
      <c r="H402" s="290"/>
      <c r="I402" s="290"/>
      <c r="J402" s="290"/>
      <c r="K402" s="290"/>
      <c r="L402" s="55"/>
      <c r="M402" s="52"/>
    </row>
    <row r="403" spans="1:13" x14ac:dyDescent="0.2">
      <c r="A403" s="52"/>
      <c r="B403" s="55"/>
      <c r="C403" s="290"/>
      <c r="D403" s="290"/>
      <c r="E403" s="290"/>
      <c r="F403" s="290"/>
      <c r="G403" s="290"/>
      <c r="H403" s="290"/>
      <c r="I403" s="290"/>
      <c r="J403" s="290"/>
      <c r="K403" s="290"/>
      <c r="L403" s="55"/>
      <c r="M403" s="52"/>
    </row>
    <row r="404" spans="1:13" x14ac:dyDescent="0.2">
      <c r="A404" s="52"/>
      <c r="B404" s="55"/>
      <c r="C404" s="290"/>
      <c r="D404" s="290"/>
      <c r="E404" s="290"/>
      <c r="F404" s="290"/>
      <c r="G404" s="290"/>
      <c r="H404" s="290"/>
      <c r="I404" s="290"/>
      <c r="J404" s="290"/>
      <c r="K404" s="290"/>
      <c r="L404" s="55"/>
      <c r="M404" s="52"/>
    </row>
    <row r="405" spans="1:13" x14ac:dyDescent="0.2">
      <c r="A405" s="52"/>
      <c r="B405" s="55"/>
      <c r="C405" s="290"/>
      <c r="D405" s="290"/>
      <c r="E405" s="290"/>
      <c r="F405" s="290"/>
      <c r="G405" s="290"/>
      <c r="H405" s="290"/>
      <c r="I405" s="290"/>
      <c r="J405" s="290"/>
      <c r="K405" s="290"/>
      <c r="L405" s="55"/>
      <c r="M405" s="52"/>
    </row>
    <row r="406" spans="1:13" x14ac:dyDescent="0.2">
      <c r="A406" s="52"/>
      <c r="B406" s="55"/>
      <c r="C406" s="290"/>
      <c r="D406" s="290"/>
      <c r="E406" s="290"/>
      <c r="F406" s="290"/>
      <c r="G406" s="290"/>
      <c r="H406" s="290"/>
      <c r="I406" s="290"/>
      <c r="J406" s="290"/>
      <c r="K406" s="290"/>
      <c r="L406" s="55"/>
      <c r="M406" s="52"/>
    </row>
    <row r="407" spans="1:13" x14ac:dyDescent="0.2">
      <c r="A407" s="52"/>
      <c r="B407" s="55"/>
      <c r="C407" s="290"/>
      <c r="D407" s="290"/>
      <c r="E407" s="290"/>
      <c r="F407" s="290"/>
      <c r="G407" s="290"/>
      <c r="H407" s="290"/>
      <c r="I407" s="290"/>
      <c r="J407" s="290"/>
      <c r="K407" s="290"/>
      <c r="L407" s="55"/>
      <c r="M407" s="52"/>
    </row>
    <row r="408" spans="1:13" x14ac:dyDescent="0.2">
      <c r="A408" s="52"/>
      <c r="B408" s="55"/>
      <c r="C408" s="290"/>
      <c r="D408" s="290"/>
      <c r="E408" s="290"/>
      <c r="F408" s="290"/>
      <c r="G408" s="290"/>
      <c r="H408" s="290"/>
      <c r="I408" s="290"/>
      <c r="J408" s="290"/>
      <c r="K408" s="290"/>
      <c r="L408" s="55"/>
      <c r="M408" s="52"/>
    </row>
    <row r="409" spans="1:13" x14ac:dyDescent="0.2">
      <c r="A409" s="52"/>
      <c r="B409" s="55"/>
      <c r="C409" s="290"/>
      <c r="D409" s="290"/>
      <c r="E409" s="290"/>
      <c r="F409" s="290"/>
      <c r="G409" s="290"/>
      <c r="H409" s="290"/>
      <c r="I409" s="290"/>
      <c r="J409" s="290"/>
      <c r="K409" s="290"/>
      <c r="L409" s="55"/>
      <c r="M409" s="52"/>
    </row>
    <row r="410" spans="1:13" x14ac:dyDescent="0.2">
      <c r="A410" s="52"/>
      <c r="B410" s="55"/>
      <c r="C410" s="290"/>
      <c r="D410" s="290"/>
      <c r="E410" s="290"/>
      <c r="F410" s="290"/>
      <c r="G410" s="290"/>
      <c r="H410" s="290"/>
      <c r="I410" s="290"/>
      <c r="J410" s="290"/>
      <c r="K410" s="290"/>
      <c r="L410" s="55"/>
      <c r="M410" s="52"/>
    </row>
    <row r="411" spans="1:13" x14ac:dyDescent="0.2">
      <c r="A411" s="52"/>
      <c r="B411" s="55"/>
      <c r="C411" s="290"/>
      <c r="D411" s="290"/>
      <c r="E411" s="290"/>
      <c r="F411" s="290"/>
      <c r="G411" s="290"/>
      <c r="H411" s="290"/>
      <c r="I411" s="290"/>
      <c r="J411" s="290"/>
      <c r="K411" s="290"/>
      <c r="L411" s="55"/>
      <c r="M411" s="52"/>
    </row>
    <row r="412" spans="1:13" x14ac:dyDescent="0.2">
      <c r="A412" s="52"/>
      <c r="B412" s="55"/>
      <c r="C412" s="290"/>
      <c r="D412" s="290"/>
      <c r="E412" s="290"/>
      <c r="F412" s="290"/>
      <c r="G412" s="290"/>
      <c r="H412" s="290"/>
      <c r="I412" s="290"/>
      <c r="J412" s="290"/>
      <c r="K412" s="290"/>
      <c r="L412" s="55"/>
      <c r="M412" s="52"/>
    </row>
    <row r="413" spans="1:13" x14ac:dyDescent="0.2">
      <c r="A413" s="52"/>
      <c r="B413" s="55"/>
      <c r="C413" s="290"/>
      <c r="D413" s="290"/>
      <c r="E413" s="290"/>
      <c r="F413" s="290"/>
      <c r="G413" s="290"/>
      <c r="H413" s="290"/>
      <c r="I413" s="290"/>
      <c r="J413" s="290"/>
      <c r="K413" s="290"/>
      <c r="L413" s="55"/>
      <c r="M413" s="52"/>
    </row>
    <row r="414" spans="1:13" x14ac:dyDescent="0.2">
      <c r="A414" s="52"/>
      <c r="B414" s="55"/>
      <c r="C414" s="290"/>
      <c r="D414" s="290"/>
      <c r="E414" s="290"/>
      <c r="F414" s="290"/>
      <c r="G414" s="290"/>
      <c r="H414" s="290"/>
      <c r="I414" s="290"/>
      <c r="J414" s="290"/>
      <c r="K414" s="290"/>
      <c r="L414" s="55"/>
      <c r="M414" s="52"/>
    </row>
    <row r="415" spans="1:13" x14ac:dyDescent="0.2">
      <c r="A415" s="52"/>
      <c r="B415" s="55"/>
      <c r="C415" s="290"/>
      <c r="D415" s="290"/>
      <c r="E415" s="290"/>
      <c r="F415" s="290"/>
      <c r="G415" s="290"/>
      <c r="H415" s="290"/>
      <c r="I415" s="290"/>
      <c r="J415" s="290"/>
      <c r="K415" s="290"/>
      <c r="L415" s="55"/>
      <c r="M415" s="52"/>
    </row>
    <row r="416" spans="1:13" x14ac:dyDescent="0.2">
      <c r="A416" s="52"/>
      <c r="B416" s="55"/>
      <c r="C416" s="55"/>
      <c r="D416" s="55"/>
      <c r="E416" s="55"/>
      <c r="F416" s="55"/>
      <c r="G416" s="55"/>
      <c r="H416" s="55"/>
      <c r="I416" s="55"/>
      <c r="J416" s="55"/>
      <c r="K416" s="55"/>
      <c r="L416" s="55"/>
      <c r="M416" s="52"/>
    </row>
    <row r="417" spans="1:13" x14ac:dyDescent="0.2">
      <c r="A417" s="52"/>
      <c r="B417" s="55"/>
      <c r="C417" s="391" t="s">
        <v>337</v>
      </c>
      <c r="D417" s="391"/>
      <c r="E417" s="391"/>
      <c r="F417" s="391"/>
      <c r="G417" s="391"/>
      <c r="H417" s="391"/>
      <c r="I417" s="391"/>
      <c r="J417" s="391"/>
      <c r="K417" s="391"/>
      <c r="L417" s="55"/>
      <c r="M417" s="52"/>
    </row>
    <row r="418" spans="1:13" x14ac:dyDescent="0.2">
      <c r="A418" s="52"/>
      <c r="B418" s="55"/>
      <c r="C418" s="391"/>
      <c r="D418" s="391"/>
      <c r="E418" s="391"/>
      <c r="F418" s="391"/>
      <c r="G418" s="391"/>
      <c r="H418" s="391"/>
      <c r="I418" s="391"/>
      <c r="J418" s="391"/>
      <c r="K418" s="391"/>
      <c r="L418" s="55"/>
      <c r="M418" s="52"/>
    </row>
    <row r="419" spans="1:13" x14ac:dyDescent="0.2">
      <c r="A419" s="52"/>
      <c r="B419" s="55"/>
      <c r="C419" s="55"/>
      <c r="D419" s="55"/>
      <c r="E419" s="55"/>
      <c r="F419" s="55"/>
      <c r="G419" s="55"/>
      <c r="H419" s="55"/>
      <c r="I419" s="55"/>
      <c r="J419" s="55"/>
      <c r="K419" s="55"/>
      <c r="L419" s="55"/>
      <c r="M419" s="52"/>
    </row>
    <row r="420" spans="1:13" x14ac:dyDescent="0.2">
      <c r="A420" s="52"/>
      <c r="B420" s="55"/>
      <c r="C420" s="55"/>
      <c r="D420" s="55"/>
      <c r="E420" s="55"/>
      <c r="F420" s="55"/>
      <c r="G420" s="55"/>
      <c r="H420" s="55"/>
      <c r="I420" s="55"/>
      <c r="J420" s="55"/>
      <c r="K420" s="55"/>
      <c r="L420" s="55"/>
      <c r="M420" s="52"/>
    </row>
    <row r="421" spans="1:13" x14ac:dyDescent="0.2">
      <c r="A421" s="52"/>
      <c r="B421" s="55"/>
      <c r="C421" s="55"/>
      <c r="D421" s="55"/>
      <c r="E421" s="55"/>
      <c r="F421" s="55"/>
      <c r="H421" s="293" t="s">
        <v>338</v>
      </c>
      <c r="I421" s="293"/>
      <c r="J421" s="293"/>
      <c r="K421" s="293"/>
      <c r="M421" s="52"/>
    </row>
    <row r="422" spans="1:13" hidden="1" x14ac:dyDescent="0.2">
      <c r="A422" s="52"/>
      <c r="B422" s="55"/>
      <c r="C422" s="55"/>
      <c r="D422" s="55"/>
      <c r="E422" s="55"/>
      <c r="F422" s="55"/>
      <c r="G422" s="55"/>
      <c r="H422" s="55"/>
      <c r="I422" s="55"/>
      <c r="J422" s="55"/>
      <c r="K422" s="55"/>
      <c r="L422" s="55"/>
      <c r="M422" s="52"/>
    </row>
    <row r="423" spans="1:13" hidden="1" x14ac:dyDescent="0.2">
      <c r="A423" s="52"/>
      <c r="B423" s="52"/>
      <c r="C423" s="52"/>
      <c r="D423" s="52"/>
      <c r="E423" s="52"/>
      <c r="F423" s="52"/>
      <c r="G423" s="52"/>
      <c r="H423" s="52"/>
      <c r="I423" s="52"/>
      <c r="J423" s="52"/>
      <c r="K423" s="52"/>
      <c r="L423" s="52"/>
      <c r="M423" s="52"/>
    </row>
    <row r="424" spans="1:13" hidden="1" x14ac:dyDescent="0.2">
      <c r="A424" s="52"/>
      <c r="B424" s="52"/>
      <c r="C424" s="52"/>
      <c r="D424" s="52"/>
      <c r="E424" s="52"/>
      <c r="F424" s="52"/>
      <c r="G424" s="52"/>
      <c r="H424" s="52"/>
      <c r="I424" s="52"/>
      <c r="J424" s="52"/>
      <c r="K424" s="52"/>
      <c r="L424" s="52"/>
      <c r="M424" s="52"/>
    </row>
    <row r="425" spans="1:13" hidden="1" x14ac:dyDescent="0.2">
      <c r="A425" s="52"/>
      <c r="B425" s="52"/>
      <c r="C425" s="52"/>
      <c r="D425" s="52"/>
      <c r="E425" s="52"/>
      <c r="F425" s="52"/>
      <c r="G425" s="52"/>
      <c r="H425" s="52"/>
      <c r="I425" s="52"/>
      <c r="J425" s="52"/>
      <c r="K425" s="52"/>
      <c r="L425" s="52"/>
      <c r="M425" s="52"/>
    </row>
    <row r="426" spans="1:13" hidden="1" x14ac:dyDescent="0.2">
      <c r="A426" s="52"/>
      <c r="B426" s="52"/>
      <c r="C426" s="52"/>
      <c r="D426" s="52"/>
      <c r="E426" s="52"/>
      <c r="F426" s="52"/>
      <c r="G426" s="52"/>
      <c r="H426" s="52"/>
      <c r="I426" s="52"/>
      <c r="J426" s="52"/>
      <c r="K426" s="52"/>
      <c r="L426" s="52"/>
      <c r="M426" s="52"/>
    </row>
    <row r="427" spans="1:13" hidden="1" x14ac:dyDescent="0.2">
      <c r="A427" s="52"/>
      <c r="B427" s="52"/>
      <c r="C427" s="52"/>
      <c r="D427" s="52"/>
      <c r="E427" s="52"/>
      <c r="F427" s="52"/>
      <c r="G427" s="52"/>
      <c r="H427" s="52"/>
      <c r="I427" s="52"/>
      <c r="J427" s="52"/>
      <c r="K427" s="52"/>
      <c r="L427" s="52"/>
      <c r="M427" s="52"/>
    </row>
    <row r="428" spans="1:13" hidden="1" x14ac:dyDescent="0.2">
      <c r="A428" s="52"/>
      <c r="B428" s="52"/>
      <c r="C428" s="52"/>
      <c r="D428" s="52"/>
      <c r="E428" s="52"/>
      <c r="F428" s="52"/>
      <c r="G428" s="52"/>
      <c r="H428" s="52"/>
      <c r="I428" s="52"/>
      <c r="J428" s="52"/>
      <c r="K428" s="52"/>
      <c r="L428" s="52"/>
      <c r="M428" s="52"/>
    </row>
    <row r="429" spans="1:13" hidden="1" x14ac:dyDescent="0.2">
      <c r="A429" s="52"/>
      <c r="B429" s="52"/>
      <c r="C429" s="52"/>
      <c r="D429" s="52"/>
      <c r="E429" s="52"/>
      <c r="F429" s="52"/>
      <c r="G429" s="52"/>
      <c r="H429" s="52"/>
      <c r="I429" s="52"/>
      <c r="J429" s="52"/>
      <c r="K429" s="52"/>
      <c r="L429" s="52"/>
      <c r="M429" s="52"/>
    </row>
    <row r="430" spans="1:13" hidden="1" x14ac:dyDescent="0.2">
      <c r="A430" s="52"/>
      <c r="B430" s="52"/>
      <c r="C430" s="52"/>
      <c r="D430" s="52"/>
      <c r="E430" s="52"/>
      <c r="F430" s="52"/>
      <c r="G430" s="52"/>
      <c r="H430" s="52"/>
      <c r="I430" s="52"/>
      <c r="J430" s="52"/>
      <c r="K430" s="52"/>
      <c r="L430" s="52"/>
      <c r="M430" s="52"/>
    </row>
    <row r="431" spans="1:13" hidden="1" x14ac:dyDescent="0.2">
      <c r="A431" s="52"/>
      <c r="B431" s="52"/>
      <c r="C431" s="52"/>
      <c r="D431" s="52"/>
      <c r="E431" s="52"/>
      <c r="F431" s="52"/>
      <c r="G431" s="52"/>
      <c r="H431" s="52"/>
      <c r="I431" s="52"/>
      <c r="J431" s="52"/>
      <c r="K431" s="52"/>
      <c r="L431" s="52"/>
      <c r="M431" s="52"/>
    </row>
    <row r="432" spans="1:13" hidden="1" x14ac:dyDescent="0.2">
      <c r="A432" s="52"/>
      <c r="B432" s="52"/>
      <c r="C432" s="52"/>
      <c r="D432" s="52"/>
      <c r="E432" s="52"/>
      <c r="F432" s="52"/>
      <c r="G432" s="52"/>
      <c r="H432" s="52"/>
      <c r="I432" s="52"/>
      <c r="J432" s="52"/>
      <c r="K432" s="52"/>
      <c r="L432" s="52"/>
      <c r="M432" s="52"/>
    </row>
    <row r="433" spans="1:13" hidden="1" x14ac:dyDescent="0.2">
      <c r="A433" s="52"/>
      <c r="B433" s="52"/>
      <c r="C433" s="52"/>
      <c r="D433" s="52"/>
      <c r="E433" s="52"/>
      <c r="F433" s="52"/>
      <c r="G433" s="52"/>
      <c r="H433" s="52"/>
      <c r="I433" s="52"/>
      <c r="J433" s="52"/>
      <c r="K433" s="52"/>
      <c r="L433" s="52"/>
      <c r="M433" s="52"/>
    </row>
    <row r="434" spans="1:13" hidden="1" x14ac:dyDescent="0.2">
      <c r="A434" s="52"/>
      <c r="B434" s="52"/>
      <c r="C434" s="52"/>
      <c r="D434" s="52"/>
      <c r="E434" s="52"/>
      <c r="F434" s="52"/>
      <c r="G434" s="52"/>
      <c r="H434" s="52"/>
      <c r="I434" s="52"/>
      <c r="J434" s="52"/>
      <c r="K434" s="52"/>
      <c r="L434" s="52"/>
      <c r="M434" s="52"/>
    </row>
    <row r="435" spans="1:13" hidden="1" x14ac:dyDescent="0.2">
      <c r="A435" s="52"/>
      <c r="B435" s="52"/>
      <c r="C435" s="52"/>
      <c r="D435" s="52"/>
      <c r="E435" s="52"/>
      <c r="F435" s="52"/>
      <c r="G435" s="52"/>
      <c r="H435" s="52"/>
      <c r="I435" s="52"/>
      <c r="J435" s="52"/>
      <c r="K435" s="52"/>
      <c r="L435" s="52"/>
      <c r="M435" s="52"/>
    </row>
    <row r="436" spans="1:13" hidden="1" x14ac:dyDescent="0.2">
      <c r="A436" s="52"/>
      <c r="B436" s="52"/>
      <c r="C436" s="52"/>
      <c r="D436" s="52"/>
      <c r="E436" s="52"/>
      <c r="F436" s="52"/>
      <c r="G436" s="52"/>
      <c r="H436" s="52"/>
      <c r="I436" s="52"/>
      <c r="J436" s="52"/>
      <c r="K436" s="52"/>
      <c r="L436" s="52"/>
      <c r="M436" s="52"/>
    </row>
    <row r="437" spans="1:13" hidden="1" x14ac:dyDescent="0.2">
      <c r="A437" s="52"/>
      <c r="B437" s="52"/>
      <c r="C437" s="52"/>
      <c r="D437" s="52"/>
      <c r="E437" s="52"/>
      <c r="F437" s="52"/>
      <c r="G437" s="52"/>
      <c r="H437" s="52"/>
      <c r="I437" s="52"/>
      <c r="J437" s="52"/>
      <c r="K437" s="52"/>
      <c r="L437" s="52"/>
      <c r="M437" s="52"/>
    </row>
    <row r="438" spans="1:13" hidden="1" x14ac:dyDescent="0.2">
      <c r="A438" s="52"/>
      <c r="B438" s="52"/>
      <c r="C438" s="52"/>
      <c r="D438" s="52"/>
      <c r="E438" s="52"/>
      <c r="F438" s="52"/>
      <c r="G438" s="52"/>
      <c r="H438" s="52"/>
      <c r="I438" s="52"/>
      <c r="J438" s="52"/>
      <c r="K438" s="52"/>
      <c r="L438" s="52"/>
      <c r="M438" s="52"/>
    </row>
    <row r="439" spans="1:13" hidden="1" x14ac:dyDescent="0.2">
      <c r="A439" s="52"/>
      <c r="B439" s="52"/>
      <c r="C439" s="52"/>
      <c r="D439" s="52"/>
      <c r="E439" s="52"/>
      <c r="F439" s="52"/>
      <c r="G439" s="52"/>
      <c r="H439" s="52"/>
      <c r="I439" s="52"/>
      <c r="J439" s="52"/>
      <c r="K439" s="52"/>
      <c r="L439" s="52"/>
      <c r="M439" s="52"/>
    </row>
    <row r="440" spans="1:13" hidden="1" x14ac:dyDescent="0.2">
      <c r="A440" s="52"/>
      <c r="B440" s="52"/>
      <c r="C440" s="52"/>
      <c r="D440" s="52"/>
      <c r="E440" s="52"/>
      <c r="F440" s="52"/>
      <c r="G440" s="52"/>
      <c r="H440" s="52"/>
      <c r="I440" s="52"/>
      <c r="J440" s="52"/>
      <c r="K440" s="52"/>
      <c r="L440" s="52"/>
      <c r="M440" s="52"/>
    </row>
    <row r="441" spans="1:13" hidden="1" x14ac:dyDescent="0.2">
      <c r="A441" s="52"/>
      <c r="B441" s="52"/>
      <c r="C441" s="52"/>
      <c r="D441" s="52"/>
      <c r="E441" s="52"/>
      <c r="F441" s="52"/>
      <c r="G441" s="52"/>
      <c r="H441" s="52"/>
      <c r="I441" s="52"/>
      <c r="J441" s="52"/>
      <c r="K441" s="52"/>
      <c r="L441" s="52"/>
      <c r="M441" s="52"/>
    </row>
    <row r="442" spans="1:13" hidden="1" x14ac:dyDescent="0.2">
      <c r="A442" s="52"/>
      <c r="B442" s="52"/>
      <c r="C442" s="52"/>
      <c r="D442" s="52"/>
      <c r="E442" s="52"/>
      <c r="F442" s="52"/>
      <c r="G442" s="52"/>
      <c r="H442" s="52"/>
      <c r="I442" s="52"/>
      <c r="J442" s="52"/>
      <c r="K442" s="52"/>
      <c r="L442" s="52"/>
      <c r="M442" s="52"/>
    </row>
    <row r="443" spans="1:13" hidden="1" x14ac:dyDescent="0.2">
      <c r="A443" s="52"/>
      <c r="B443" s="52"/>
      <c r="C443" s="52"/>
      <c r="D443" s="52"/>
      <c r="E443" s="52"/>
      <c r="F443" s="52"/>
      <c r="G443" s="52"/>
      <c r="H443" s="52"/>
      <c r="I443" s="52"/>
      <c r="J443" s="52"/>
      <c r="K443" s="52"/>
      <c r="L443" s="52"/>
      <c r="M443" s="52"/>
    </row>
    <row r="444" spans="1:13" hidden="1" x14ac:dyDescent="0.2">
      <c r="A444" s="52"/>
      <c r="B444" s="52"/>
      <c r="C444" s="52"/>
      <c r="D444" s="52"/>
      <c r="E444" s="52"/>
      <c r="F444" s="52"/>
      <c r="G444" s="52"/>
      <c r="H444" s="52"/>
      <c r="I444" s="52"/>
      <c r="J444" s="52"/>
      <c r="K444" s="52"/>
      <c r="L444" s="52"/>
      <c r="M444" s="52"/>
    </row>
    <row r="445" spans="1:13" hidden="1" x14ac:dyDescent="0.2">
      <c r="A445" s="52"/>
      <c r="B445" s="52"/>
      <c r="C445" s="52"/>
      <c r="D445" s="52"/>
      <c r="E445" s="52"/>
      <c r="F445" s="52"/>
      <c r="G445" s="52"/>
      <c r="H445" s="52"/>
      <c r="I445" s="52"/>
      <c r="J445" s="52"/>
      <c r="K445" s="52"/>
      <c r="L445" s="52"/>
      <c r="M445" s="52"/>
    </row>
    <row r="446" spans="1:13" hidden="1" x14ac:dyDescent="0.2">
      <c r="A446" s="52"/>
      <c r="B446" s="52"/>
      <c r="C446" s="52"/>
      <c r="D446" s="52"/>
      <c r="E446" s="52"/>
      <c r="F446" s="52"/>
      <c r="G446" s="52"/>
      <c r="H446" s="52"/>
      <c r="I446" s="52"/>
      <c r="J446" s="52"/>
      <c r="K446" s="52"/>
      <c r="L446" s="52"/>
      <c r="M446" s="52"/>
    </row>
    <row r="447" spans="1:13" hidden="1" x14ac:dyDescent="0.2">
      <c r="A447" s="52"/>
      <c r="B447" s="52"/>
      <c r="C447" s="52"/>
      <c r="D447" s="52"/>
      <c r="E447" s="52"/>
      <c r="F447" s="52"/>
      <c r="G447" s="52"/>
      <c r="H447" s="52"/>
      <c r="I447" s="52"/>
      <c r="J447" s="52"/>
      <c r="K447" s="52"/>
      <c r="L447" s="52"/>
      <c r="M447" s="52"/>
    </row>
    <row r="448" spans="1:13" hidden="1" x14ac:dyDescent="0.2">
      <c r="A448" s="52"/>
      <c r="B448" s="52"/>
      <c r="C448" s="52"/>
      <c r="D448" s="52"/>
      <c r="E448" s="52"/>
      <c r="F448" s="52"/>
      <c r="G448" s="52"/>
      <c r="H448" s="52"/>
      <c r="I448" s="52"/>
      <c r="J448" s="52"/>
      <c r="K448" s="52"/>
      <c r="L448" s="52"/>
      <c r="M448" s="52"/>
    </row>
    <row r="449" spans="1:13" hidden="1" x14ac:dyDescent="0.2">
      <c r="A449" s="52"/>
      <c r="B449" s="52"/>
      <c r="C449" s="52"/>
      <c r="D449" s="52"/>
      <c r="E449" s="52"/>
      <c r="F449" s="52"/>
      <c r="G449" s="52"/>
      <c r="H449" s="52"/>
      <c r="I449" s="52"/>
      <c r="J449" s="52"/>
      <c r="K449" s="52"/>
      <c r="L449" s="52"/>
      <c r="M449" s="52"/>
    </row>
    <row r="450" spans="1:13" hidden="1" x14ac:dyDescent="0.2">
      <c r="A450" s="52"/>
      <c r="B450" s="52"/>
      <c r="C450" s="52"/>
      <c r="D450" s="52"/>
      <c r="E450" s="52"/>
      <c r="F450" s="52"/>
      <c r="G450" s="52"/>
      <c r="H450" s="52"/>
      <c r="I450" s="52"/>
      <c r="J450" s="52"/>
      <c r="K450" s="52"/>
      <c r="L450" s="52"/>
      <c r="M450" s="52"/>
    </row>
    <row r="451" spans="1:13" hidden="1" x14ac:dyDescent="0.2">
      <c r="A451" s="52"/>
      <c r="B451" s="52"/>
      <c r="C451" s="52"/>
      <c r="D451" s="52"/>
      <c r="E451" s="52"/>
      <c r="F451" s="52"/>
      <c r="G451" s="52"/>
      <c r="H451" s="52"/>
      <c r="I451" s="52"/>
      <c r="J451" s="52"/>
      <c r="K451" s="52"/>
      <c r="L451" s="52"/>
      <c r="M451" s="52"/>
    </row>
    <row r="452" spans="1:13" hidden="1" x14ac:dyDescent="0.2">
      <c r="A452" s="52"/>
      <c r="B452" s="52"/>
      <c r="C452" s="52"/>
      <c r="D452" s="52"/>
      <c r="E452" s="52"/>
      <c r="F452" s="52"/>
      <c r="G452" s="52"/>
      <c r="H452" s="52"/>
      <c r="I452" s="52"/>
      <c r="J452" s="52"/>
      <c r="K452" s="52"/>
      <c r="L452" s="52"/>
      <c r="M452" s="52"/>
    </row>
    <row r="453" spans="1:13" hidden="1" x14ac:dyDescent="0.2">
      <c r="A453" s="52"/>
      <c r="B453" s="52"/>
      <c r="C453" s="52"/>
      <c r="D453" s="52"/>
      <c r="E453" s="52"/>
      <c r="F453" s="52"/>
      <c r="G453" s="52"/>
      <c r="H453" s="52"/>
      <c r="I453" s="52"/>
      <c r="J453" s="52"/>
      <c r="K453" s="52"/>
      <c r="L453" s="52"/>
      <c r="M453" s="52"/>
    </row>
    <row r="454" spans="1:13" hidden="1" x14ac:dyDescent="0.2">
      <c r="A454" s="52"/>
      <c r="B454" s="52"/>
      <c r="C454" s="52"/>
      <c r="D454" s="52"/>
      <c r="E454" s="52"/>
      <c r="F454" s="52"/>
      <c r="G454" s="52"/>
      <c r="H454" s="52"/>
      <c r="I454" s="52"/>
      <c r="J454" s="52"/>
      <c r="K454" s="52"/>
      <c r="L454" s="52"/>
      <c r="M454" s="52"/>
    </row>
    <row r="455" spans="1:13" hidden="1" x14ac:dyDescent="0.2">
      <c r="A455" s="52"/>
      <c r="B455" s="52"/>
      <c r="C455" s="52"/>
      <c r="D455" s="52"/>
      <c r="E455" s="52"/>
      <c r="F455" s="52"/>
      <c r="G455" s="52"/>
      <c r="H455" s="52"/>
      <c r="I455" s="52"/>
      <c r="J455" s="52"/>
      <c r="K455" s="52"/>
      <c r="L455" s="52"/>
      <c r="M455" s="52"/>
    </row>
    <row r="456" spans="1:13" hidden="1" x14ac:dyDescent="0.2">
      <c r="A456" s="52"/>
      <c r="B456" s="52"/>
      <c r="C456" s="52"/>
      <c r="D456" s="52"/>
      <c r="E456" s="52"/>
      <c r="F456" s="52"/>
      <c r="G456" s="52"/>
      <c r="H456" s="52"/>
      <c r="I456" s="52"/>
      <c r="J456" s="52"/>
      <c r="K456" s="52"/>
      <c r="L456" s="52"/>
      <c r="M456" s="52"/>
    </row>
    <row r="457" spans="1:13" hidden="1" x14ac:dyDescent="0.2">
      <c r="A457" s="52"/>
      <c r="B457" s="52"/>
      <c r="C457" s="52"/>
      <c r="D457" s="52"/>
      <c r="E457" s="52"/>
      <c r="F457" s="52"/>
      <c r="G457" s="52"/>
      <c r="H457" s="52"/>
      <c r="I457" s="52"/>
      <c r="J457" s="52"/>
      <c r="K457" s="52"/>
      <c r="L457" s="52"/>
      <c r="M457" s="52"/>
    </row>
    <row r="458" spans="1:13" hidden="1" x14ac:dyDescent="0.2">
      <c r="A458" s="52"/>
      <c r="B458" s="52"/>
      <c r="C458" s="52"/>
      <c r="D458" s="52"/>
      <c r="E458" s="52"/>
      <c r="F458" s="52"/>
      <c r="G458" s="52"/>
      <c r="H458" s="52"/>
      <c r="I458" s="52"/>
      <c r="J458" s="52"/>
      <c r="K458" s="52"/>
      <c r="L458" s="52"/>
      <c r="M458" s="52"/>
    </row>
    <row r="459" spans="1:13" hidden="1" x14ac:dyDescent="0.2">
      <c r="A459" s="52"/>
      <c r="B459" s="52"/>
      <c r="C459" s="52"/>
      <c r="D459" s="52"/>
      <c r="E459" s="52"/>
      <c r="F459" s="52"/>
      <c r="G459" s="52"/>
      <c r="H459" s="52"/>
      <c r="I459" s="52"/>
      <c r="J459" s="52"/>
      <c r="K459" s="52"/>
      <c r="L459" s="52"/>
      <c r="M459" s="52"/>
    </row>
    <row r="460" spans="1:13" hidden="1" x14ac:dyDescent="0.2">
      <c r="A460" s="52"/>
      <c r="B460" s="52"/>
      <c r="C460" s="52"/>
      <c r="D460" s="52"/>
      <c r="E460" s="52"/>
      <c r="F460" s="52"/>
      <c r="G460" s="52"/>
      <c r="H460" s="52"/>
      <c r="I460" s="52"/>
      <c r="J460" s="52"/>
      <c r="K460" s="52"/>
      <c r="L460" s="52"/>
      <c r="M460" s="52"/>
    </row>
    <row r="461" spans="1:13" hidden="1" x14ac:dyDescent="0.2">
      <c r="A461" s="52"/>
      <c r="B461" s="52"/>
      <c r="C461" s="52"/>
      <c r="D461" s="52"/>
      <c r="E461" s="52"/>
      <c r="F461" s="52"/>
      <c r="G461" s="52"/>
      <c r="H461" s="52"/>
      <c r="I461" s="52"/>
      <c r="J461" s="52"/>
      <c r="K461" s="52"/>
      <c r="L461" s="52"/>
      <c r="M461" s="52"/>
    </row>
    <row r="462" spans="1:13" hidden="1" x14ac:dyDescent="0.2">
      <c r="A462" s="52"/>
      <c r="B462" s="52"/>
      <c r="C462" s="52"/>
      <c r="D462" s="52"/>
      <c r="E462" s="52"/>
      <c r="F462" s="52"/>
      <c r="G462" s="52"/>
      <c r="H462" s="52"/>
      <c r="I462" s="52"/>
      <c r="J462" s="52"/>
      <c r="K462" s="52"/>
      <c r="L462" s="52"/>
      <c r="M462" s="52"/>
    </row>
    <row r="463" spans="1:13" hidden="1" x14ac:dyDescent="0.2">
      <c r="A463" s="52"/>
      <c r="B463" s="52"/>
      <c r="C463" s="52"/>
      <c r="D463" s="52"/>
      <c r="E463" s="52"/>
      <c r="F463" s="52"/>
      <c r="G463" s="52"/>
      <c r="H463" s="52"/>
      <c r="I463" s="52"/>
      <c r="J463" s="52"/>
      <c r="K463" s="52"/>
      <c r="L463" s="52"/>
      <c r="M463" s="52"/>
    </row>
    <row r="464" spans="1:13" hidden="1" x14ac:dyDescent="0.2">
      <c r="A464" s="52"/>
      <c r="B464" s="52"/>
      <c r="C464" s="52"/>
      <c r="D464" s="52"/>
      <c r="E464" s="52"/>
      <c r="F464" s="52"/>
      <c r="G464" s="52"/>
      <c r="H464" s="52"/>
      <c r="I464" s="52"/>
      <c r="J464" s="52"/>
      <c r="K464" s="52"/>
      <c r="L464" s="52"/>
      <c r="M464" s="52"/>
    </row>
    <row r="465" spans="1:13" hidden="1" x14ac:dyDescent="0.2">
      <c r="A465" s="52"/>
      <c r="B465" s="52"/>
      <c r="C465" s="52"/>
      <c r="D465" s="52"/>
      <c r="E465" s="52"/>
      <c r="F465" s="52"/>
      <c r="G465" s="52"/>
      <c r="H465" s="52"/>
      <c r="I465" s="52"/>
      <c r="J465" s="52"/>
      <c r="K465" s="52"/>
      <c r="L465" s="52"/>
      <c r="M465" s="52"/>
    </row>
    <row r="466" spans="1:13" hidden="1" x14ac:dyDescent="0.2">
      <c r="A466" s="52"/>
      <c r="B466" s="52"/>
      <c r="C466" s="52"/>
      <c r="D466" s="52"/>
      <c r="E466" s="52"/>
      <c r="F466" s="52"/>
      <c r="G466" s="52"/>
      <c r="H466" s="52"/>
      <c r="I466" s="52"/>
      <c r="J466" s="52"/>
      <c r="K466" s="52"/>
      <c r="L466" s="52"/>
      <c r="M466" s="52"/>
    </row>
    <row r="467" spans="1:13" hidden="1" x14ac:dyDescent="0.2">
      <c r="A467" s="52"/>
      <c r="B467" s="52"/>
      <c r="C467" s="52"/>
      <c r="D467" s="52"/>
      <c r="E467" s="52"/>
      <c r="F467" s="52"/>
      <c r="G467" s="52"/>
      <c r="H467" s="52"/>
      <c r="I467" s="52"/>
      <c r="J467" s="52"/>
      <c r="K467" s="52"/>
      <c r="L467" s="52"/>
      <c r="M467" s="52"/>
    </row>
    <row r="468" spans="1:13" hidden="1" x14ac:dyDescent="0.2">
      <c r="A468" s="52"/>
      <c r="B468" s="52"/>
      <c r="C468" s="52"/>
      <c r="D468" s="52"/>
      <c r="E468" s="52"/>
      <c r="F468" s="52"/>
      <c r="G468" s="52"/>
      <c r="H468" s="52"/>
      <c r="I468" s="52"/>
      <c r="J468" s="52"/>
      <c r="K468" s="52"/>
      <c r="L468" s="52"/>
      <c r="M468" s="52"/>
    </row>
    <row r="469" spans="1:13" hidden="1" x14ac:dyDescent="0.2">
      <c r="A469" s="52"/>
      <c r="B469" s="52"/>
      <c r="C469" s="52"/>
      <c r="D469" s="52"/>
      <c r="E469" s="52"/>
      <c r="F469" s="52"/>
      <c r="G469" s="52"/>
      <c r="H469" s="52"/>
      <c r="I469" s="52"/>
      <c r="J469" s="52"/>
      <c r="K469" s="52"/>
      <c r="L469" s="52"/>
      <c r="M469" s="52"/>
    </row>
    <row r="470" spans="1:13" hidden="1" x14ac:dyDescent="0.2">
      <c r="A470" s="52"/>
      <c r="B470" s="52"/>
      <c r="C470" s="52"/>
      <c r="D470" s="52"/>
      <c r="E470" s="52"/>
      <c r="F470" s="52"/>
      <c r="G470" s="52"/>
      <c r="H470" s="52"/>
      <c r="I470" s="52"/>
      <c r="J470" s="52"/>
      <c r="K470" s="52"/>
      <c r="L470" s="52"/>
      <c r="M470" s="52"/>
    </row>
    <row r="471" spans="1:13" hidden="1" x14ac:dyDescent="0.2">
      <c r="A471" s="52"/>
      <c r="B471" s="52"/>
      <c r="C471" s="52"/>
      <c r="D471" s="52"/>
      <c r="E471" s="52"/>
      <c r="F471" s="52"/>
      <c r="G471" s="52"/>
      <c r="H471" s="52"/>
      <c r="I471" s="52"/>
      <c r="J471" s="52"/>
      <c r="K471" s="52"/>
      <c r="L471" s="52"/>
      <c r="M471" s="52"/>
    </row>
    <row r="472" spans="1:13" hidden="1" x14ac:dyDescent="0.2">
      <c r="A472" s="52"/>
      <c r="B472" s="52"/>
      <c r="C472" s="52"/>
      <c r="D472" s="52"/>
      <c r="E472" s="52"/>
      <c r="F472" s="52"/>
      <c r="G472" s="52"/>
      <c r="H472" s="52"/>
      <c r="I472" s="52"/>
      <c r="J472" s="52"/>
      <c r="K472" s="52"/>
      <c r="L472" s="52"/>
      <c r="M472" s="52"/>
    </row>
    <row r="473" spans="1:13" hidden="1" x14ac:dyDescent="0.2">
      <c r="A473" s="52"/>
      <c r="B473" s="52"/>
      <c r="C473" s="52"/>
      <c r="D473" s="52"/>
      <c r="E473" s="52"/>
      <c r="F473" s="52"/>
      <c r="G473" s="52"/>
      <c r="H473" s="52"/>
      <c r="I473" s="52"/>
      <c r="J473" s="52"/>
      <c r="K473" s="52"/>
      <c r="L473" s="52"/>
      <c r="M473" s="52"/>
    </row>
    <row r="474" spans="1:13" hidden="1" x14ac:dyDescent="0.2">
      <c r="A474" s="52"/>
      <c r="B474" s="52"/>
      <c r="C474" s="52"/>
      <c r="D474" s="52"/>
      <c r="E474" s="52"/>
      <c r="F474" s="52"/>
      <c r="G474" s="52"/>
      <c r="H474" s="52"/>
      <c r="I474" s="52"/>
      <c r="J474" s="52"/>
      <c r="K474" s="52"/>
      <c r="L474" s="52"/>
      <c r="M474" s="52"/>
    </row>
    <row r="475" spans="1:13" hidden="1" x14ac:dyDescent="0.2">
      <c r="A475" s="52"/>
      <c r="B475" s="52"/>
      <c r="C475" s="52"/>
      <c r="D475" s="52"/>
      <c r="E475" s="52"/>
      <c r="F475" s="52"/>
      <c r="G475" s="52"/>
      <c r="H475" s="52"/>
      <c r="I475" s="52"/>
      <c r="J475" s="52"/>
      <c r="K475" s="52"/>
      <c r="L475" s="52"/>
      <c r="M475" s="52"/>
    </row>
    <row r="476" spans="1:13" hidden="1" x14ac:dyDescent="0.2">
      <c r="A476" s="52"/>
      <c r="B476" s="52"/>
      <c r="C476" s="52"/>
      <c r="D476" s="52"/>
      <c r="E476" s="52"/>
      <c r="F476" s="52"/>
      <c r="G476" s="52"/>
      <c r="H476" s="52"/>
      <c r="I476" s="52"/>
      <c r="J476" s="52"/>
      <c r="K476" s="52"/>
      <c r="L476" s="52"/>
      <c r="M476" s="52"/>
    </row>
    <row r="477" spans="1:13" hidden="1" x14ac:dyDescent="0.2">
      <c r="A477" s="52"/>
      <c r="B477" s="52"/>
      <c r="C477" s="52"/>
      <c r="D477" s="52"/>
      <c r="E477" s="52"/>
      <c r="F477" s="52"/>
      <c r="G477" s="52"/>
      <c r="H477" s="52"/>
      <c r="I477" s="52"/>
      <c r="J477" s="52"/>
      <c r="K477" s="52"/>
      <c r="L477" s="52"/>
      <c r="M477" s="52"/>
    </row>
    <row r="478" spans="1:13" hidden="1" x14ac:dyDescent="0.2">
      <c r="A478" s="52"/>
      <c r="B478" s="52"/>
      <c r="C478" s="52"/>
      <c r="D478" s="52"/>
      <c r="E478" s="52"/>
      <c r="F478" s="52"/>
      <c r="G478" s="52"/>
      <c r="H478" s="52"/>
      <c r="I478" s="52"/>
      <c r="J478" s="52"/>
      <c r="K478" s="52"/>
      <c r="L478" s="52"/>
      <c r="M478" s="52"/>
    </row>
    <row r="479" spans="1:13" hidden="1" x14ac:dyDescent="0.2">
      <c r="A479" s="52"/>
      <c r="B479" s="52"/>
      <c r="C479" s="52"/>
      <c r="D479" s="52"/>
      <c r="E479" s="52"/>
      <c r="F479" s="52"/>
      <c r="G479" s="52"/>
      <c r="H479" s="52"/>
      <c r="I479" s="52"/>
      <c r="J479" s="52"/>
      <c r="K479" s="52"/>
      <c r="L479" s="52"/>
      <c r="M479" s="52"/>
    </row>
    <row r="480" spans="1:13" hidden="1" x14ac:dyDescent="0.2">
      <c r="A480" s="52"/>
      <c r="B480" s="52"/>
      <c r="C480" s="52"/>
      <c r="D480" s="52"/>
      <c r="E480" s="52"/>
      <c r="F480" s="52"/>
      <c r="G480" s="52"/>
      <c r="H480" s="52"/>
      <c r="I480" s="52"/>
      <c r="J480" s="52"/>
      <c r="K480" s="52"/>
      <c r="L480" s="52"/>
      <c r="M480" s="52"/>
    </row>
    <row r="481" spans="1:13" hidden="1" x14ac:dyDescent="0.2">
      <c r="A481" s="52"/>
      <c r="B481" s="52"/>
      <c r="C481" s="52"/>
      <c r="D481" s="52"/>
      <c r="E481" s="52"/>
      <c r="F481" s="52"/>
      <c r="G481" s="52"/>
      <c r="H481" s="52"/>
      <c r="I481" s="52"/>
      <c r="J481" s="52"/>
      <c r="K481" s="52"/>
      <c r="L481" s="52"/>
      <c r="M481" s="52"/>
    </row>
    <row r="482" spans="1:13" hidden="1" x14ac:dyDescent="0.2">
      <c r="A482" s="52"/>
      <c r="B482" s="52"/>
      <c r="C482" s="52"/>
      <c r="D482" s="52"/>
      <c r="E482" s="52"/>
      <c r="F482" s="52"/>
      <c r="G482" s="52"/>
      <c r="H482" s="52"/>
      <c r="I482" s="52"/>
      <c r="J482" s="52"/>
      <c r="K482" s="52"/>
      <c r="L482" s="52"/>
      <c r="M482" s="52"/>
    </row>
    <row r="483" spans="1:13" hidden="1" x14ac:dyDescent="0.2">
      <c r="A483" s="52"/>
      <c r="B483" s="52"/>
      <c r="C483" s="52"/>
      <c r="D483" s="52"/>
      <c r="E483" s="52"/>
      <c r="F483" s="52"/>
      <c r="G483" s="52"/>
      <c r="H483" s="52"/>
      <c r="I483" s="52"/>
      <c r="J483" s="52"/>
      <c r="K483" s="52"/>
      <c r="L483" s="52"/>
      <c r="M483" s="52"/>
    </row>
    <row r="484" spans="1:13" hidden="1" x14ac:dyDescent="0.2">
      <c r="A484" s="52"/>
      <c r="B484" s="52"/>
      <c r="C484" s="52"/>
      <c r="D484" s="52"/>
      <c r="E484" s="52"/>
      <c r="F484" s="52"/>
      <c r="G484" s="52"/>
      <c r="H484" s="52"/>
      <c r="I484" s="52"/>
      <c r="J484" s="52"/>
      <c r="K484" s="52"/>
      <c r="L484" s="52"/>
      <c r="M484" s="52"/>
    </row>
    <row r="485" spans="1:13" hidden="1" x14ac:dyDescent="0.2">
      <c r="A485" s="52"/>
      <c r="B485" s="52"/>
      <c r="C485" s="52"/>
      <c r="D485" s="52"/>
      <c r="E485" s="52"/>
      <c r="F485" s="52"/>
      <c r="G485" s="52"/>
      <c r="H485" s="52"/>
      <c r="I485" s="52"/>
      <c r="J485" s="52"/>
      <c r="K485" s="52"/>
      <c r="L485" s="52"/>
      <c r="M485" s="52"/>
    </row>
    <row r="486" spans="1:13" hidden="1" x14ac:dyDescent="0.2">
      <c r="A486" s="52"/>
      <c r="B486" s="52"/>
      <c r="C486" s="52"/>
      <c r="D486" s="52"/>
      <c r="E486" s="52"/>
      <c r="F486" s="52"/>
      <c r="G486" s="52"/>
      <c r="H486" s="52"/>
      <c r="I486" s="52"/>
      <c r="J486" s="52"/>
      <c r="K486" s="52"/>
      <c r="L486" s="52"/>
      <c r="M486" s="52"/>
    </row>
    <row r="487" spans="1:13" hidden="1" x14ac:dyDescent="0.2">
      <c r="A487" s="52"/>
      <c r="B487" s="52"/>
      <c r="C487" s="52"/>
      <c r="D487" s="52"/>
      <c r="E487" s="52"/>
      <c r="F487" s="52"/>
      <c r="G487" s="52"/>
      <c r="H487" s="52"/>
      <c r="I487" s="52"/>
      <c r="J487" s="52"/>
      <c r="K487" s="52"/>
      <c r="L487" s="52"/>
      <c r="M487" s="52"/>
    </row>
    <row r="488" spans="1:13" hidden="1" x14ac:dyDescent="0.2">
      <c r="A488" s="52"/>
      <c r="B488" s="52"/>
      <c r="C488" s="52"/>
      <c r="D488" s="52"/>
      <c r="E488" s="52"/>
      <c r="F488" s="52"/>
      <c r="G488" s="52"/>
      <c r="H488" s="52"/>
      <c r="I488" s="52"/>
      <c r="J488" s="52"/>
      <c r="K488" s="52"/>
      <c r="L488" s="52"/>
      <c r="M488" s="52"/>
    </row>
    <row r="489" spans="1:13" hidden="1" x14ac:dyDescent="0.2">
      <c r="A489" s="52"/>
      <c r="B489" s="52"/>
      <c r="C489" s="52"/>
      <c r="D489" s="52"/>
      <c r="E489" s="52"/>
      <c r="F489" s="52"/>
      <c r="G489" s="52"/>
      <c r="H489" s="52"/>
      <c r="I489" s="52"/>
      <c r="J489" s="52"/>
      <c r="K489" s="52"/>
      <c r="L489" s="52"/>
      <c r="M489" s="52"/>
    </row>
    <row r="490" spans="1:13" hidden="1" x14ac:dyDescent="0.2">
      <c r="A490" s="52"/>
      <c r="B490" s="52"/>
      <c r="C490" s="52"/>
      <c r="D490" s="52"/>
      <c r="E490" s="52"/>
      <c r="F490" s="52"/>
      <c r="G490" s="52"/>
      <c r="H490" s="52"/>
      <c r="I490" s="52"/>
      <c r="J490" s="52"/>
      <c r="K490" s="52"/>
      <c r="L490" s="52"/>
      <c r="M490" s="52"/>
    </row>
    <row r="491" spans="1:13" hidden="1" x14ac:dyDescent="0.2">
      <c r="A491" s="52"/>
      <c r="B491" s="52"/>
      <c r="C491" s="52"/>
      <c r="D491" s="52"/>
      <c r="E491" s="52"/>
      <c r="F491" s="52"/>
      <c r="G491" s="52"/>
      <c r="H491" s="52"/>
      <c r="I491" s="52"/>
      <c r="J491" s="52"/>
      <c r="K491" s="52"/>
      <c r="L491" s="52"/>
      <c r="M491" s="52"/>
    </row>
    <row r="492" spans="1:13" hidden="1" x14ac:dyDescent="0.2">
      <c r="A492" s="52"/>
      <c r="B492" s="52"/>
      <c r="C492" s="52"/>
      <c r="D492" s="52"/>
      <c r="E492" s="52"/>
      <c r="F492" s="52"/>
      <c r="G492" s="52"/>
      <c r="H492" s="52"/>
      <c r="I492" s="52"/>
      <c r="J492" s="52"/>
      <c r="K492" s="52"/>
      <c r="L492" s="52"/>
      <c r="M492" s="52"/>
    </row>
    <row r="493" spans="1:13" hidden="1" x14ac:dyDescent="0.2">
      <c r="A493" s="52"/>
      <c r="B493" s="52"/>
      <c r="C493" s="52"/>
      <c r="D493" s="52"/>
      <c r="E493" s="52"/>
      <c r="F493" s="52"/>
      <c r="G493" s="52"/>
      <c r="H493" s="52"/>
      <c r="I493" s="52"/>
      <c r="J493" s="52"/>
      <c r="K493" s="52"/>
      <c r="L493" s="52"/>
      <c r="M493" s="52"/>
    </row>
    <row r="494" spans="1:13" hidden="1" x14ac:dyDescent="0.2">
      <c r="A494" s="52"/>
      <c r="B494" s="52"/>
      <c r="C494" s="52"/>
      <c r="D494" s="52"/>
      <c r="E494" s="52"/>
      <c r="F494" s="52"/>
      <c r="G494" s="52"/>
      <c r="H494" s="52"/>
      <c r="I494" s="52"/>
      <c r="J494" s="52"/>
      <c r="K494" s="52"/>
      <c r="L494" s="52"/>
      <c r="M494" s="52"/>
    </row>
    <row r="495" spans="1:13" hidden="1" x14ac:dyDescent="0.2">
      <c r="A495" s="52"/>
      <c r="B495" s="52"/>
      <c r="C495" s="52"/>
      <c r="D495" s="52"/>
      <c r="E495" s="52"/>
      <c r="F495" s="52"/>
      <c r="G495" s="52"/>
      <c r="H495" s="52"/>
      <c r="I495" s="52"/>
      <c r="J495" s="52"/>
      <c r="K495" s="52"/>
      <c r="L495" s="52"/>
      <c r="M495" s="52"/>
    </row>
    <row r="496" spans="1:13" hidden="1" x14ac:dyDescent="0.2">
      <c r="A496" s="52"/>
      <c r="B496" s="52"/>
      <c r="C496" s="52"/>
      <c r="D496" s="52"/>
      <c r="E496" s="52"/>
      <c r="F496" s="52"/>
      <c r="G496" s="52"/>
      <c r="H496" s="52"/>
      <c r="I496" s="52"/>
      <c r="J496" s="52"/>
      <c r="K496" s="52"/>
      <c r="L496" s="52"/>
      <c r="M496" s="52"/>
    </row>
    <row r="497" spans="1:13" hidden="1" x14ac:dyDescent="0.2">
      <c r="A497" s="52"/>
      <c r="B497" s="52"/>
      <c r="C497" s="52"/>
      <c r="D497" s="52"/>
      <c r="E497" s="52"/>
      <c r="F497" s="52"/>
      <c r="G497" s="52"/>
      <c r="H497" s="52"/>
      <c r="I497" s="52"/>
      <c r="J497" s="52"/>
      <c r="K497" s="52"/>
      <c r="L497" s="52"/>
      <c r="M497" s="52"/>
    </row>
    <row r="498" spans="1:13" hidden="1" x14ac:dyDescent="0.2">
      <c r="A498" s="52"/>
      <c r="B498" s="52"/>
      <c r="C498" s="52"/>
      <c r="D498" s="52"/>
      <c r="E498" s="52"/>
      <c r="F498" s="52"/>
      <c r="G498" s="52"/>
      <c r="H498" s="52"/>
      <c r="I498" s="52"/>
      <c r="J498" s="52"/>
      <c r="K498" s="52"/>
      <c r="L498" s="52"/>
      <c r="M498" s="52"/>
    </row>
    <row r="499" spans="1:13" hidden="1" x14ac:dyDescent="0.2">
      <c r="A499" s="52"/>
      <c r="B499" s="52"/>
      <c r="C499" s="52"/>
      <c r="D499" s="52"/>
      <c r="E499" s="52"/>
      <c r="F499" s="52"/>
      <c r="G499" s="52"/>
      <c r="H499" s="52"/>
      <c r="I499" s="52"/>
      <c r="J499" s="52"/>
      <c r="K499" s="52"/>
      <c r="L499" s="52"/>
      <c r="M499" s="52"/>
    </row>
    <row r="500" spans="1:13" hidden="1" x14ac:dyDescent="0.2">
      <c r="A500" s="52"/>
      <c r="B500" s="52"/>
      <c r="C500" s="52"/>
      <c r="D500" s="52"/>
      <c r="E500" s="52"/>
      <c r="F500" s="52"/>
      <c r="G500" s="52"/>
      <c r="H500" s="52"/>
      <c r="I500" s="52"/>
      <c r="J500" s="52"/>
      <c r="K500" s="52"/>
      <c r="L500" s="52"/>
      <c r="M500" s="52"/>
    </row>
    <row r="501" spans="1:13" hidden="1" x14ac:dyDescent="0.2">
      <c r="A501" s="52"/>
      <c r="B501" s="52"/>
      <c r="C501" s="52"/>
      <c r="D501" s="52"/>
      <c r="E501" s="52"/>
      <c r="F501" s="52"/>
      <c r="G501" s="52"/>
      <c r="H501" s="52"/>
      <c r="I501" s="52"/>
      <c r="J501" s="52"/>
      <c r="K501" s="52"/>
      <c r="L501" s="52"/>
      <c r="M501" s="52"/>
    </row>
    <row r="502" spans="1:13" ht="13.5" hidden="1" customHeight="1" x14ac:dyDescent="0.2"/>
    <row r="572" spans="1:13" hidden="1" x14ac:dyDescent="0.2">
      <c r="A572" s="52"/>
      <c r="B572" s="52"/>
      <c r="C572" s="52"/>
      <c r="D572" s="52"/>
      <c r="E572" s="52"/>
      <c r="F572" s="52"/>
      <c r="G572" s="52"/>
      <c r="H572" s="52"/>
      <c r="I572" s="52"/>
      <c r="J572" s="52"/>
      <c r="K572" s="52"/>
      <c r="L572" s="52"/>
      <c r="M572" s="52"/>
    </row>
  </sheetData>
  <sheetProtection algorithmName="SHA-512" hashValue="CzHMSnPFaJt77k+oM3is/4/9MpiLONngUG4OXBbSThxc0RVtWyf1vNB8C0wM8xOeOQsd34i9jKcU1au60h5lpQ==" saltValue="bMAqcnLiYUiZBGk004bl5Q==" spinCount="100000" sheet="1" objects="1" scenarios="1"/>
  <mergeCells count="81">
    <mergeCell ref="H421:K421"/>
    <mergeCell ref="C148:C149"/>
    <mergeCell ref="C150:C151"/>
    <mergeCell ref="C153:C154"/>
    <mergeCell ref="C155:C156"/>
    <mergeCell ref="C157:C158"/>
    <mergeCell ref="C417:K418"/>
    <mergeCell ref="C272:K304"/>
    <mergeCell ref="C306:K315"/>
    <mergeCell ref="C317:K323"/>
    <mergeCell ref="C325:K338"/>
    <mergeCell ref="C340:K363"/>
    <mergeCell ref="C375:K415"/>
    <mergeCell ref="C214:K223"/>
    <mergeCell ref="C225:J227"/>
    <mergeCell ref="C228:K241"/>
    <mergeCell ref="D23:I24"/>
    <mergeCell ref="D25:I26"/>
    <mergeCell ref="C252:K270"/>
    <mergeCell ref="C365:K369"/>
    <mergeCell ref="C371:K373"/>
    <mergeCell ref="C166:C167"/>
    <mergeCell ref="C168:C169"/>
    <mergeCell ref="C170:C171"/>
    <mergeCell ref="C172:C173"/>
    <mergeCell ref="D164:J165"/>
    <mergeCell ref="D166:J167"/>
    <mergeCell ref="D168:J169"/>
    <mergeCell ref="D153:J154"/>
    <mergeCell ref="D155:J156"/>
    <mergeCell ref="D157:J158"/>
    <mergeCell ref="D160:J161"/>
    <mergeCell ref="G1:J1"/>
    <mergeCell ref="C175:C176"/>
    <mergeCell ref="D175:J176"/>
    <mergeCell ref="D18:I22"/>
    <mergeCell ref="D74:J78"/>
    <mergeCell ref="D82:J86"/>
    <mergeCell ref="D34:J38"/>
    <mergeCell ref="C101:K104"/>
    <mergeCell ref="C108:K116"/>
    <mergeCell ref="C105:K107"/>
    <mergeCell ref="C7:K8"/>
    <mergeCell ref="D42:J46"/>
    <mergeCell ref="D50:J54"/>
    <mergeCell ref="D58:J62"/>
    <mergeCell ref="D66:J70"/>
    <mergeCell ref="C10:K11"/>
    <mergeCell ref="C246:K250"/>
    <mergeCell ref="C131:K139"/>
    <mergeCell ref="D197:J198"/>
    <mergeCell ref="D199:J200"/>
    <mergeCell ref="C197:C198"/>
    <mergeCell ref="C199:C200"/>
    <mergeCell ref="D170:J171"/>
    <mergeCell ref="C143:K145"/>
    <mergeCell ref="C193:C194"/>
    <mergeCell ref="C164:C165"/>
    <mergeCell ref="D203:J204"/>
    <mergeCell ref="C203:C204"/>
    <mergeCell ref="D187:J188"/>
    <mergeCell ref="C187:C188"/>
    <mergeCell ref="D191:J192"/>
    <mergeCell ref="D193:J194"/>
    <mergeCell ref="C208:C209"/>
    <mergeCell ref="D208:J209"/>
    <mergeCell ref="D181:J182"/>
    <mergeCell ref="D183:J184"/>
    <mergeCell ref="C179:C180"/>
    <mergeCell ref="C181:C182"/>
    <mergeCell ref="C183:C184"/>
    <mergeCell ref="D179:J180"/>
    <mergeCell ref="D150:J151"/>
    <mergeCell ref="C191:C192"/>
    <mergeCell ref="D90:J92"/>
    <mergeCell ref="D93:J96"/>
    <mergeCell ref="C128:J129"/>
    <mergeCell ref="D172:J173"/>
    <mergeCell ref="C160:C161"/>
    <mergeCell ref="C120:K126"/>
    <mergeCell ref="D148:J149"/>
  </mergeCells>
  <conditionalFormatting sqref="C148:C149">
    <cfRule type="expression" dxfId="35" priority="40">
      <formula>$D148=""</formula>
    </cfRule>
  </conditionalFormatting>
  <conditionalFormatting sqref="C150:C151">
    <cfRule type="expression" dxfId="34" priority="39">
      <formula>$D150=""</formula>
    </cfRule>
  </conditionalFormatting>
  <conditionalFormatting sqref="C153:C154">
    <cfRule type="expression" dxfId="33" priority="38">
      <formula>$D153=""</formula>
    </cfRule>
  </conditionalFormatting>
  <conditionalFormatting sqref="C155:C156">
    <cfRule type="expression" dxfId="32" priority="37">
      <formula>$D155=""</formula>
    </cfRule>
  </conditionalFormatting>
  <conditionalFormatting sqref="C157:C158">
    <cfRule type="expression" dxfId="31" priority="36">
      <formula>$D157=""</formula>
    </cfRule>
  </conditionalFormatting>
  <conditionalFormatting sqref="C160:C161">
    <cfRule type="expression" dxfId="30" priority="35">
      <formula>$D160=""</formula>
    </cfRule>
  </conditionalFormatting>
  <conditionalFormatting sqref="C164:C165">
    <cfRule type="expression" dxfId="29" priority="34">
      <formula>$D164=""</formula>
    </cfRule>
  </conditionalFormatting>
  <conditionalFormatting sqref="C166:C167">
    <cfRule type="expression" dxfId="28" priority="33">
      <formula>$D166=""</formula>
    </cfRule>
  </conditionalFormatting>
  <conditionalFormatting sqref="C168:C169">
    <cfRule type="expression" dxfId="27" priority="32">
      <formula>$D168=""</formula>
    </cfRule>
  </conditionalFormatting>
  <conditionalFormatting sqref="C170:C171">
    <cfRule type="expression" dxfId="26" priority="31">
      <formula>$D170=""</formula>
    </cfRule>
  </conditionalFormatting>
  <conditionalFormatting sqref="C172:C173">
    <cfRule type="expression" dxfId="25" priority="30">
      <formula>$D172=""</formula>
    </cfRule>
  </conditionalFormatting>
  <conditionalFormatting sqref="C179:C180">
    <cfRule type="expression" dxfId="24" priority="28">
      <formula>$D179=""</formula>
    </cfRule>
  </conditionalFormatting>
  <conditionalFormatting sqref="C181:C182">
    <cfRule type="expression" dxfId="23" priority="27">
      <formula>$D181=""</formula>
    </cfRule>
  </conditionalFormatting>
  <conditionalFormatting sqref="C183:C184">
    <cfRule type="expression" dxfId="22" priority="26">
      <formula>$D183=""</formula>
    </cfRule>
  </conditionalFormatting>
  <conditionalFormatting sqref="C187:C188">
    <cfRule type="expression" dxfId="21" priority="25">
      <formula>$D187=""</formula>
    </cfRule>
  </conditionalFormatting>
  <conditionalFormatting sqref="C191:C192">
    <cfRule type="expression" dxfId="20" priority="24">
      <formula>$D191=""</formula>
    </cfRule>
  </conditionalFormatting>
  <conditionalFormatting sqref="C193:C194">
    <cfRule type="expression" dxfId="19" priority="23">
      <formula>$D193=""</formula>
    </cfRule>
  </conditionalFormatting>
  <conditionalFormatting sqref="C197:C198">
    <cfRule type="expression" dxfId="18" priority="21">
      <formula>$D197=""</formula>
    </cfRule>
  </conditionalFormatting>
  <conditionalFormatting sqref="C199:C200">
    <cfRule type="expression" dxfId="17" priority="20">
      <formula>$D199=""</formula>
    </cfRule>
  </conditionalFormatting>
  <conditionalFormatting sqref="C175:C176">
    <cfRule type="expression" dxfId="16" priority="18">
      <formula>$D175=""</formula>
    </cfRule>
  </conditionalFormatting>
  <conditionalFormatting sqref="C147">
    <cfRule type="expression" dxfId="15" priority="17">
      <formula>AND($D$148="",$D$150="",$D$153="",$D$155="",$D$157="",$D$160="")</formula>
    </cfRule>
  </conditionalFormatting>
  <conditionalFormatting sqref="C163">
    <cfRule type="expression" dxfId="14" priority="16">
      <formula>AND($D$164="",$D$166="",$D$168="",$D$170="",$D$172="",$D$175="")</formula>
    </cfRule>
  </conditionalFormatting>
  <conditionalFormatting sqref="C178">
    <cfRule type="expression" dxfId="13" priority="14">
      <formula>AND($D$179="",$D$181="",$D$183="")</formula>
    </cfRule>
  </conditionalFormatting>
  <conditionalFormatting sqref="C186">
    <cfRule type="expression" dxfId="12" priority="13">
      <formula>$D$187=""</formula>
    </cfRule>
  </conditionalFormatting>
  <conditionalFormatting sqref="C196">
    <cfRule type="expression" dxfId="11" priority="11">
      <formula>AND($D$197="",$D$199="")</formula>
    </cfRule>
  </conditionalFormatting>
  <conditionalFormatting sqref="C202">
    <cfRule type="expression" dxfId="10" priority="10">
      <formula>$D$203=""</formula>
    </cfRule>
  </conditionalFormatting>
  <conditionalFormatting sqref="D18:I22 D23">
    <cfRule type="containsText" dxfId="9" priority="9" operator="containsText" text="Bitte alle Fragen beantworten.">
      <formula>NOT(ISERROR(SEARCH("Bitte alle Fragen beantworten.",D18)))</formula>
    </cfRule>
  </conditionalFormatting>
  <conditionalFormatting sqref="D34:J38 D42:J46 D50:J54 D58:J62 D66:J70 D74:J78 D82:J87">
    <cfRule type="containsText" dxfId="8" priority="8" operator="containsText" text="Bitte alle Fragen beantworten.">
      <formula>NOT(ISERROR(SEARCH("Bitte alle Fragen beantworten.",D34)))</formula>
    </cfRule>
  </conditionalFormatting>
  <conditionalFormatting sqref="D25:I26">
    <cfRule type="expression" dxfId="7" priority="7">
      <formula>$D$18="Bitte alle Fragen beantworten."</formula>
    </cfRule>
  </conditionalFormatting>
  <conditionalFormatting sqref="C203:C204">
    <cfRule type="expression" dxfId="6" priority="5">
      <formula>$D$203=""</formula>
    </cfRule>
  </conditionalFormatting>
  <conditionalFormatting sqref="C190">
    <cfRule type="expression" dxfId="5" priority="41">
      <formula>AND($D$191="",$D$193="")</formula>
    </cfRule>
  </conditionalFormatting>
  <conditionalFormatting sqref="D93:J96">
    <cfRule type="containsText" dxfId="4" priority="4" operator="containsText" text="Bitte alle Fragen beantworten.">
      <formula>NOT(ISERROR(SEARCH("Bitte alle Fragen beantworten.",D93)))</formula>
    </cfRule>
  </conditionalFormatting>
  <conditionalFormatting sqref="D90">
    <cfRule type="containsText" dxfId="3" priority="3" operator="containsText" text="Bitte alle Fragen beantworten.">
      <formula>NOT(ISERROR(SEARCH("Bitte alle Fragen beantworten.",D90)))</formula>
    </cfRule>
  </conditionalFormatting>
  <conditionalFormatting sqref="C207">
    <cfRule type="expression" dxfId="2" priority="2">
      <formula>$D$208=""</formula>
    </cfRule>
  </conditionalFormatting>
  <conditionalFormatting sqref="C208:C209">
    <cfRule type="expression" dxfId="1" priority="1">
      <formula>$D$208=""</formula>
    </cfRule>
  </conditionalFormatting>
  <hyperlinks>
    <hyperlink ref="G1:J1" location="'06 Angaben in der Senatsvorlage'!A1" display="Weiter zu 06 Angaben in der Senatsvorlage" xr:uid="{FEA190FB-D42A-44E5-B8A3-48D8096E2F65}"/>
    <hyperlink ref="H421:K421" location="'06 Angaben in der BA-Vorlage'!A1" display="Weiter zu 06 Angaben in der BA-Vorlage" xr:uid="{FA06E131-1789-4C8E-B9CA-F27FC7264F33}"/>
  </hyperlinks>
  <pageMargins left="0.7" right="0.7" top="0.78740157499999996" bottom="0.78740157499999996" header="0.3" footer="0.3"/>
  <pageSetup paperSize="9" scale="7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7C59-A055-43DF-92AE-A236BE923332}">
  <sheetPr codeName="Sheet2">
    <tabColor theme="6" tint="-0.249977111117893"/>
    <pageSetUpPr fitToPage="1"/>
  </sheetPr>
  <dimension ref="A1:P206"/>
  <sheetViews>
    <sheetView topLeftCell="A9" workbookViewId="0">
      <selection activeCell="C17" sqref="C17:K17"/>
    </sheetView>
  </sheetViews>
  <sheetFormatPr baseColWidth="10" defaultColWidth="0" defaultRowHeight="14.25" customHeight="1" zeroHeight="1" x14ac:dyDescent="0.2"/>
  <cols>
    <col min="1" max="1" width="2.796875" style="54" customWidth="1"/>
    <col min="2" max="2" width="3.09765625" style="54" customWidth="1"/>
    <col min="3" max="3" width="7.69921875" style="54" customWidth="1"/>
    <col min="4" max="4" width="3.296875" style="54" customWidth="1"/>
    <col min="5" max="5" width="21.09765625" style="54" customWidth="1"/>
    <col min="6" max="10" width="10.69921875" style="54" customWidth="1"/>
    <col min="11" max="11" width="1.69921875" style="54" customWidth="1"/>
    <col min="12" max="12" width="2.5" style="54" customWidth="1"/>
    <col min="13" max="13" width="4.296875" style="54" customWidth="1"/>
    <col min="14" max="16384" width="11.3984375" style="54" hidden="1"/>
  </cols>
  <sheetData>
    <row r="1" spans="1:16" ht="12.75" x14ac:dyDescent="0.2">
      <c r="A1" s="52"/>
      <c r="B1" s="52"/>
      <c r="C1" s="52"/>
      <c r="D1" s="52"/>
      <c r="E1" s="52"/>
      <c r="F1" s="52"/>
      <c r="G1" s="52"/>
      <c r="H1" s="52"/>
      <c r="I1" s="52"/>
      <c r="J1" s="52"/>
      <c r="K1" s="52"/>
      <c r="L1" s="52"/>
      <c r="M1" s="52"/>
    </row>
    <row r="2" spans="1:16" ht="12.75" x14ac:dyDescent="0.2">
      <c r="A2" s="52"/>
      <c r="B2" s="52"/>
      <c r="C2" s="52"/>
      <c r="D2" s="52"/>
      <c r="E2" s="52"/>
      <c r="F2" s="52"/>
      <c r="G2" s="52"/>
      <c r="H2" s="52"/>
      <c r="I2" s="52"/>
      <c r="J2" s="52"/>
      <c r="K2" s="52"/>
      <c r="L2" s="52"/>
      <c r="M2" s="52"/>
    </row>
    <row r="3" spans="1:16" ht="12.75" x14ac:dyDescent="0.2">
      <c r="A3" s="52"/>
      <c r="B3" s="52"/>
      <c r="C3" s="52"/>
      <c r="D3" s="52"/>
      <c r="E3" s="52"/>
      <c r="F3" s="52"/>
      <c r="G3" s="52"/>
      <c r="H3" s="52"/>
      <c r="I3" s="52"/>
      <c r="J3" s="52"/>
      <c r="K3" s="52"/>
      <c r="L3" s="52"/>
      <c r="M3" s="52"/>
    </row>
    <row r="4" spans="1:16" ht="12.75" x14ac:dyDescent="0.2">
      <c r="A4" s="52"/>
      <c r="B4" s="52"/>
      <c r="C4" s="52"/>
      <c r="D4" s="52"/>
      <c r="E4" s="52"/>
      <c r="F4" s="52"/>
      <c r="G4" s="52"/>
      <c r="H4" s="52"/>
      <c r="I4" s="52"/>
      <c r="J4" s="52"/>
      <c r="K4" s="52"/>
      <c r="L4" s="52"/>
      <c r="M4" s="52"/>
    </row>
    <row r="5" spans="1:16" ht="12.75" x14ac:dyDescent="0.2">
      <c r="A5" s="52"/>
      <c r="B5" s="52"/>
      <c r="C5" s="52"/>
      <c r="D5" s="52"/>
      <c r="E5" s="52"/>
      <c r="F5" s="52"/>
      <c r="G5" s="52"/>
      <c r="H5" s="52"/>
      <c r="I5" s="52"/>
      <c r="J5" s="52"/>
      <c r="K5" s="52"/>
      <c r="L5" s="52"/>
      <c r="M5" s="52"/>
    </row>
    <row r="6" spans="1:16" ht="12.75" x14ac:dyDescent="0.2">
      <c r="A6" s="52"/>
      <c r="B6" s="55"/>
      <c r="C6" s="55"/>
      <c r="D6" s="55"/>
      <c r="E6" s="55"/>
      <c r="F6" s="55"/>
      <c r="G6" s="55"/>
      <c r="H6" s="55"/>
      <c r="I6" s="55"/>
      <c r="J6" s="55"/>
      <c r="K6" s="55"/>
      <c r="L6" s="55"/>
      <c r="M6" s="52"/>
    </row>
    <row r="7" spans="1:16" ht="12.75" x14ac:dyDescent="0.2">
      <c r="A7" s="52"/>
      <c r="B7" s="55"/>
      <c r="C7" s="55"/>
      <c r="D7" s="55"/>
      <c r="E7" s="55"/>
      <c r="F7" s="55"/>
      <c r="G7" s="55"/>
      <c r="H7" s="55"/>
      <c r="I7" s="55"/>
      <c r="J7" s="55"/>
      <c r="K7" s="55"/>
      <c r="L7" s="55"/>
      <c r="M7" s="52"/>
    </row>
    <row r="8" spans="1:16" ht="12.75" x14ac:dyDescent="0.2">
      <c r="A8" s="52"/>
      <c r="B8" s="55"/>
      <c r="C8" s="88" t="s">
        <v>255</v>
      </c>
      <c r="D8" s="132"/>
      <c r="E8" s="55"/>
      <c r="F8" s="55"/>
      <c r="G8" s="55"/>
      <c r="H8" s="55"/>
      <c r="I8" s="55"/>
      <c r="J8" s="55"/>
      <c r="K8" s="55"/>
      <c r="L8" s="55"/>
      <c r="M8" s="52"/>
    </row>
    <row r="9" spans="1:16" ht="15" customHeight="1" x14ac:dyDescent="0.2">
      <c r="A9" s="52"/>
      <c r="B9" s="55"/>
      <c r="C9" s="146"/>
      <c r="D9" s="146"/>
      <c r="E9" s="146"/>
      <c r="F9" s="146"/>
      <c r="G9" s="146"/>
      <c r="H9" s="146"/>
      <c r="I9" s="146"/>
      <c r="J9" s="146"/>
      <c r="K9" s="146"/>
      <c r="L9" s="55"/>
      <c r="M9" s="52"/>
    </row>
    <row r="10" spans="1:16" ht="15" customHeight="1" x14ac:dyDescent="0.2">
      <c r="A10" s="52"/>
      <c r="B10" s="55"/>
      <c r="C10" s="288" t="s">
        <v>343</v>
      </c>
      <c r="D10" s="288"/>
      <c r="E10" s="288"/>
      <c r="F10" s="288"/>
      <c r="G10" s="288"/>
      <c r="H10" s="288"/>
      <c r="I10" s="288"/>
      <c r="J10" s="288"/>
      <c r="K10" s="51"/>
      <c r="L10" s="55"/>
      <c r="M10" s="52"/>
      <c r="O10" s="54">
        <v>1</v>
      </c>
      <c r="P10" s="206" t="str">
        <f>IF(OR(Kalkulation!G21="Bitte alle Fragen beantworten.",Kalkulation!C14="d"),"",Kalkulation!G21&amp;" ")</f>
        <v xml:space="preserve"> </v>
      </c>
    </row>
    <row r="11" spans="1:16" ht="15" customHeight="1" x14ac:dyDescent="0.2">
      <c r="A11" s="52"/>
      <c r="B11" s="55"/>
      <c r="C11" s="288"/>
      <c r="D11" s="288"/>
      <c r="E11" s="288"/>
      <c r="F11" s="288"/>
      <c r="G11" s="288"/>
      <c r="H11" s="288"/>
      <c r="I11" s="288"/>
      <c r="J11" s="288"/>
      <c r="K11" s="51"/>
      <c r="L11" s="55"/>
      <c r="M11" s="52"/>
      <c r="P11" s="206"/>
    </row>
    <row r="12" spans="1:16" ht="12.75" x14ac:dyDescent="0.2">
      <c r="A12" s="52"/>
      <c r="B12" s="55"/>
      <c r="C12" s="288"/>
      <c r="D12" s="288"/>
      <c r="E12" s="288"/>
      <c r="F12" s="288"/>
      <c r="G12" s="288"/>
      <c r="H12" s="288"/>
      <c r="I12" s="288"/>
      <c r="J12" s="288"/>
      <c r="K12" s="51"/>
      <c r="L12" s="55"/>
      <c r="M12" s="52"/>
      <c r="O12" s="54">
        <v>2</v>
      </c>
      <c r="P12" s="206" t="str">
        <f>IF(OR(Kalkulation!G37="Bitte alle Fragen beantworten.",Kalkulation!C27="d"),"",Kalkulation!G37&amp;" ")</f>
        <v xml:space="preserve"> </v>
      </c>
    </row>
    <row r="13" spans="1:16" ht="14.25" customHeight="1" x14ac:dyDescent="0.2">
      <c r="A13" s="52"/>
      <c r="B13" s="55"/>
      <c r="C13" s="315"/>
      <c r="D13" s="315"/>
      <c r="E13" s="315"/>
      <c r="F13" s="315"/>
      <c r="G13" s="315"/>
      <c r="H13" s="315"/>
      <c r="I13" s="315"/>
      <c r="J13" s="315"/>
      <c r="K13" s="315"/>
      <c r="L13" s="55"/>
      <c r="M13" s="52"/>
      <c r="O13" s="54">
        <v>3</v>
      </c>
      <c r="P13" s="206" t="str">
        <f>IF(OR(Kalkulation!G49="Bitte alle Fragen beantworten.",Kalkulation!C43="d"),"",Kalkulation!G49&amp;" ")</f>
        <v xml:space="preserve"> </v>
      </c>
    </row>
    <row r="14" spans="1:16" ht="14.25" customHeight="1" x14ac:dyDescent="0.2">
      <c r="A14" s="52"/>
      <c r="B14" s="55"/>
      <c r="C14" s="315"/>
      <c r="D14" s="315"/>
      <c r="E14" s="315"/>
      <c r="F14" s="315"/>
      <c r="G14" s="315"/>
      <c r="H14" s="315"/>
      <c r="I14" s="315"/>
      <c r="J14" s="315"/>
      <c r="K14" s="315"/>
      <c r="L14" s="55"/>
      <c r="M14" s="52"/>
      <c r="O14" s="54">
        <v>4</v>
      </c>
      <c r="P14" s="206" t="str">
        <f>IF(OR(Kalkulation!G61="Bitte alle Fragen beantworten.",Kalkulation!C55="nein"),"",Kalkulation!G61&amp;" ")</f>
        <v xml:space="preserve"> </v>
      </c>
    </row>
    <row r="15" spans="1:16" ht="12.75" x14ac:dyDescent="0.2">
      <c r="A15" s="52"/>
      <c r="B15" s="55"/>
      <c r="C15" s="315"/>
      <c r="D15" s="315"/>
      <c r="E15" s="315"/>
      <c r="F15" s="315"/>
      <c r="G15" s="315"/>
      <c r="H15" s="315"/>
      <c r="I15" s="315"/>
      <c r="J15" s="315"/>
      <c r="K15" s="315"/>
      <c r="L15" s="55"/>
      <c r="M15" s="52"/>
      <c r="O15" s="54">
        <v>5</v>
      </c>
      <c r="P15" s="206" t="str">
        <f>IF(OR(Kalkulation!G73="Bitte alle Fragen beantworten.",Kalkulation!C67="nein"),"",Kalkulation!G73&amp;" ")</f>
        <v xml:space="preserve"> </v>
      </c>
    </row>
    <row r="16" spans="1:16" ht="14.25" customHeight="1" x14ac:dyDescent="0.2">
      <c r="A16" s="52"/>
      <c r="B16" s="55"/>
      <c r="C16" s="237" t="s">
        <v>204</v>
      </c>
      <c r="D16" s="51"/>
      <c r="E16" s="51"/>
      <c r="F16" s="51"/>
      <c r="G16" s="51"/>
      <c r="H16" s="51"/>
      <c r="I16" s="51"/>
      <c r="J16" s="51"/>
      <c r="K16" s="51"/>
      <c r="L16" s="55"/>
      <c r="M16" s="52"/>
      <c r="O16" s="54">
        <v>6</v>
      </c>
      <c r="P16" s="206" t="str">
        <f>IF(OR(Kalkulation!G88="Bitte alle Fragen beantworten.",Kalkulation!C79="nein"),"",Kalkulation!G88&amp;" ")</f>
        <v xml:space="preserve"> </v>
      </c>
    </row>
    <row r="17" spans="1:16" ht="409.5" customHeight="1" x14ac:dyDescent="0.2">
      <c r="A17" s="52"/>
      <c r="B17" s="55"/>
      <c r="C17" s="491" t="str">
        <f>'05 Gesamteinordnung &amp; Ergebnis'!D18&amp;CHAR(10)&amp;CHAR(10)&amp;P10&amp;P12&amp;P13&amp;P14&amp;P15&amp;P16&amp;P17&amp;CHAR(10)&amp;CHAR(10)&amp;P18&amp;CHAR(10)&amp;CHAR(10)&amp;'05 Gesamteinordnung &amp; Ergebnis'!C108&amp;CHAR(10)&amp;CHAR(10)&amp;'05 Gesamteinordnung &amp; Ergebnis'!C131&amp;CHAR(10)&amp;CHAR(10)&amp;'05 Gesamteinordnung &amp; Ergebnis'!C228</f>
        <v>Bitte alle Fragen beantworten.
In der vorgelagerten Umweltprüfung …
Die BA-Vorlage sieht bereits folgende klimafreundliche Maßnahmen vor: …
Folgende klimafreundliche Verbesserungsoptionen könnten das Vorhaben klimafreundlicher machen: …</v>
      </c>
      <c r="D17" s="491"/>
      <c r="E17" s="491"/>
      <c r="F17" s="491"/>
      <c r="G17" s="491"/>
      <c r="H17" s="491"/>
      <c r="I17" s="491"/>
      <c r="J17" s="491"/>
      <c r="K17" s="491"/>
      <c r="L17" s="55"/>
      <c r="M17" s="52"/>
      <c r="O17" s="54">
        <v>7</v>
      </c>
      <c r="P17" s="206" t="str">
        <f>IF(OR(Kalkulation!G105="Bitte alle Fragen beantworten.",Kalkulation!C94="nein"),"",Kalkulation!G105&amp;" ")</f>
        <v xml:space="preserve"> </v>
      </c>
    </row>
    <row r="18" spans="1:16" ht="14.25" customHeight="1" x14ac:dyDescent="0.2">
      <c r="A18" s="52"/>
      <c r="B18" s="55"/>
      <c r="C18" s="52"/>
      <c r="D18" s="52"/>
      <c r="E18" s="52"/>
      <c r="F18" s="52"/>
      <c r="G18" s="52"/>
      <c r="H18" s="52"/>
      <c r="I18" s="52"/>
      <c r="J18" s="52"/>
      <c r="K18" s="52"/>
      <c r="L18" s="55"/>
      <c r="M18" s="52"/>
      <c r="O18" s="54">
        <v>8</v>
      </c>
      <c r="P18" s="206" t="str">
        <f>IF(Kalkulation!H131=0,"",Kalkulation!H132&amp;Kalkulation!H135)</f>
        <v/>
      </c>
    </row>
    <row r="19" spans="1:16" ht="12.75" x14ac:dyDescent="0.2">
      <c r="A19" s="52"/>
      <c r="B19" s="55"/>
      <c r="C19" s="52"/>
      <c r="D19" s="52"/>
      <c r="E19" s="52"/>
      <c r="F19" s="52"/>
      <c r="G19" s="52"/>
      <c r="H19" s="52"/>
      <c r="I19" s="52"/>
      <c r="J19" s="52"/>
      <c r="K19" s="52"/>
      <c r="L19" s="52"/>
      <c r="M19" s="52"/>
      <c r="P19" s="206"/>
    </row>
    <row r="193" spans="1:13" ht="14.25" customHeight="1" x14ac:dyDescent="0.2"/>
    <row r="205" spans="1:13" ht="14.25" hidden="1" customHeight="1" x14ac:dyDescent="0.2">
      <c r="A205" s="52"/>
      <c r="B205" s="52"/>
      <c r="C205" s="52"/>
      <c r="D205" s="52"/>
      <c r="E205" s="52"/>
      <c r="F205" s="52"/>
      <c r="G205" s="52"/>
      <c r="H205" s="52"/>
      <c r="I205" s="52"/>
      <c r="J205" s="52"/>
      <c r="K205" s="52"/>
      <c r="L205" s="52"/>
      <c r="M205" s="52"/>
    </row>
    <row r="206" spans="1:13" ht="14.25" hidden="1" customHeight="1" x14ac:dyDescent="0.2">
      <c r="A206" s="52"/>
      <c r="B206" s="52"/>
      <c r="C206" s="52"/>
      <c r="D206" s="52"/>
      <c r="E206" s="52"/>
      <c r="F206" s="52"/>
      <c r="G206" s="52"/>
      <c r="H206" s="52"/>
      <c r="I206" s="52"/>
      <c r="J206" s="52"/>
      <c r="K206" s="52"/>
      <c r="L206" s="52"/>
      <c r="M206" s="52"/>
    </row>
  </sheetData>
  <sheetProtection algorithmName="SHA-512" hashValue="iVdTx/6kCfEpWr2F8vPAHJUIfwcL8cqsmiu0U0hvzDZXJsf8m2PHqIwl8miMXCmgfWTMJxA833Sd0RJ9HH2NXQ==" saltValue="yTUe6DX0KgUb4OT2rHKV8w==" spinCount="100000" sheet="1" objects="1" scenarios="1"/>
  <mergeCells count="3">
    <mergeCell ref="C17:K17"/>
    <mergeCell ref="C13:K15"/>
    <mergeCell ref="C10:J12"/>
  </mergeCells>
  <pageMargins left="0.7" right="0.7" top="0.78740157499999996" bottom="0.78740157499999996" header="0.3" footer="0.3"/>
  <pageSetup paperSize="9" scale="7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1BE8-D1A8-47C0-91BA-19059FBE251D}">
  <sheetPr codeName="Sheet3">
    <tabColor theme="6" tint="0.79998168889431442"/>
    <pageSetUpPr fitToPage="1"/>
  </sheetPr>
  <dimension ref="A1:M114"/>
  <sheetViews>
    <sheetView workbookViewId="0">
      <selection activeCell="D4" sqref="D4"/>
    </sheetView>
  </sheetViews>
  <sheetFormatPr baseColWidth="10" defaultColWidth="0" defaultRowHeight="12.75" zeroHeight="1" x14ac:dyDescent="0.2"/>
  <cols>
    <col min="1" max="1" width="2.796875" style="54" customWidth="1"/>
    <col min="2" max="2" width="3.09765625" style="54" customWidth="1"/>
    <col min="3" max="3" width="7.69921875" style="54" customWidth="1"/>
    <col min="4" max="4" width="3.296875" style="54" customWidth="1"/>
    <col min="5" max="5" width="21.09765625" style="54" customWidth="1"/>
    <col min="6" max="10" width="10.69921875" style="54" customWidth="1"/>
    <col min="11" max="11" width="1.69921875" style="54" customWidth="1"/>
    <col min="12" max="12" width="5" style="54" customWidth="1"/>
    <col min="13" max="13" width="4.296875" style="54" customWidth="1"/>
    <col min="14" max="16384" width="11.3984375" style="54" hidden="1"/>
  </cols>
  <sheetData>
    <row r="1" spans="1:13" ht="14.25" x14ac:dyDescent="0.2">
      <c r="A1" s="52"/>
      <c r="B1" s="52"/>
      <c r="C1" s="52"/>
      <c r="D1" s="52"/>
      <c r="E1" s="52"/>
      <c r="F1" s="52"/>
      <c r="G1" s="52"/>
      <c r="H1" s="52"/>
      <c r="I1" s="493"/>
      <c r="J1" s="493"/>
      <c r="K1" s="493"/>
      <c r="L1" s="493"/>
      <c r="M1" s="52"/>
    </row>
    <row r="2" spans="1:13" x14ac:dyDescent="0.2">
      <c r="A2" s="52"/>
      <c r="B2" s="52"/>
      <c r="C2" s="52"/>
      <c r="D2" s="52"/>
      <c r="E2" s="52"/>
      <c r="F2" s="52"/>
      <c r="G2" s="52"/>
      <c r="H2" s="52"/>
      <c r="I2" s="52"/>
      <c r="J2" s="52"/>
      <c r="K2" s="52"/>
      <c r="L2" s="52"/>
      <c r="M2" s="52"/>
    </row>
    <row r="3" spans="1:13" x14ac:dyDescent="0.2">
      <c r="A3" s="52"/>
      <c r="B3" s="52"/>
      <c r="C3" s="52"/>
      <c r="D3" s="52"/>
      <c r="E3" s="52"/>
      <c r="F3" s="52"/>
      <c r="G3" s="52"/>
      <c r="H3" s="52"/>
      <c r="I3" s="52"/>
      <c r="J3" s="52"/>
      <c r="K3" s="52"/>
      <c r="L3" s="52"/>
      <c r="M3" s="52"/>
    </row>
    <row r="4" spans="1:13" x14ac:dyDescent="0.2">
      <c r="A4" s="52"/>
      <c r="B4" s="52"/>
      <c r="C4" s="52"/>
      <c r="D4" s="52"/>
      <c r="E4" s="52"/>
      <c r="F4" s="52"/>
      <c r="G4" s="52"/>
      <c r="H4" s="52"/>
      <c r="I4" s="52"/>
      <c r="J4" s="52"/>
      <c r="K4" s="52"/>
      <c r="L4" s="52"/>
      <c r="M4" s="52"/>
    </row>
    <row r="5" spans="1:13" x14ac:dyDescent="0.2">
      <c r="A5" s="52"/>
      <c r="B5" s="52"/>
      <c r="C5" s="52"/>
      <c r="D5" s="52"/>
      <c r="E5" s="52"/>
      <c r="F5" s="52"/>
      <c r="G5" s="52"/>
      <c r="H5" s="52"/>
      <c r="I5" s="52"/>
      <c r="J5" s="52"/>
      <c r="K5" s="52"/>
      <c r="L5" s="52"/>
      <c r="M5" s="52"/>
    </row>
    <row r="6" spans="1:13" x14ac:dyDescent="0.2">
      <c r="A6" s="52"/>
      <c r="B6" s="55"/>
      <c r="C6" s="55"/>
      <c r="D6" s="55"/>
      <c r="E6" s="55"/>
      <c r="F6" s="55"/>
      <c r="G6" s="55"/>
      <c r="H6" s="55"/>
      <c r="I6" s="55"/>
      <c r="J6" s="55"/>
      <c r="K6" s="55"/>
      <c r="L6" s="55"/>
      <c r="M6" s="52"/>
    </row>
    <row r="7" spans="1:13" x14ac:dyDescent="0.2">
      <c r="A7" s="52"/>
      <c r="B7" s="55"/>
      <c r="C7" s="88" t="s">
        <v>167</v>
      </c>
      <c r="D7" s="132"/>
      <c r="E7" s="55"/>
      <c r="F7" s="55"/>
      <c r="G7" s="55"/>
      <c r="H7" s="55"/>
      <c r="I7" s="55"/>
      <c r="J7" s="55"/>
      <c r="K7" s="55"/>
      <c r="L7" s="55"/>
      <c r="M7" s="52"/>
    </row>
    <row r="8" spans="1:13" x14ac:dyDescent="0.2">
      <c r="A8" s="52"/>
      <c r="B8" s="55"/>
      <c r="C8" s="55"/>
      <c r="D8" s="55"/>
      <c r="E8" s="55"/>
      <c r="F8" s="55"/>
      <c r="G8" s="55"/>
      <c r="H8" s="55"/>
      <c r="I8" s="55"/>
      <c r="J8" s="55"/>
      <c r="K8" s="55"/>
      <c r="L8" s="55"/>
      <c r="M8" s="52"/>
    </row>
    <row r="9" spans="1:13" x14ac:dyDescent="0.2">
      <c r="A9" s="52"/>
      <c r="B9" s="55"/>
      <c r="C9" s="288"/>
      <c r="D9" s="288"/>
      <c r="E9" s="288"/>
      <c r="F9" s="288"/>
      <c r="G9" s="288"/>
      <c r="H9" s="288"/>
      <c r="I9" s="288"/>
      <c r="J9" s="288"/>
      <c r="K9" s="288"/>
      <c r="L9" s="55"/>
      <c r="M9" s="52"/>
    </row>
    <row r="10" spans="1:13" x14ac:dyDescent="0.2">
      <c r="A10" s="52"/>
      <c r="B10" s="55"/>
      <c r="C10" s="288"/>
      <c r="D10" s="288"/>
      <c r="E10" s="288"/>
      <c r="F10" s="288"/>
      <c r="G10" s="288"/>
      <c r="H10" s="288"/>
      <c r="I10" s="288"/>
      <c r="J10" s="288"/>
      <c r="K10" s="288"/>
      <c r="L10" s="55"/>
      <c r="M10" s="52"/>
    </row>
    <row r="11" spans="1:13" x14ac:dyDescent="0.2">
      <c r="A11" s="52"/>
      <c r="B11" s="55"/>
      <c r="C11" s="288"/>
      <c r="D11" s="288"/>
      <c r="E11" s="288"/>
      <c r="F11" s="288"/>
      <c r="G11" s="288"/>
      <c r="H11" s="288"/>
      <c r="I11" s="288"/>
      <c r="J11" s="288"/>
      <c r="K11" s="288"/>
      <c r="L11" s="55"/>
      <c r="M11" s="52"/>
    </row>
    <row r="12" spans="1:13" x14ac:dyDescent="0.2">
      <c r="A12" s="52"/>
      <c r="B12" s="55"/>
      <c r="C12" s="288"/>
      <c r="D12" s="288"/>
      <c r="E12" s="288"/>
      <c r="F12" s="288"/>
      <c r="G12" s="288"/>
      <c r="H12" s="288"/>
      <c r="I12" s="288"/>
      <c r="J12" s="288"/>
      <c r="K12" s="288"/>
      <c r="L12" s="55"/>
      <c r="M12" s="52"/>
    </row>
    <row r="13" spans="1:13" x14ac:dyDescent="0.2">
      <c r="A13" s="52"/>
      <c r="B13" s="55"/>
      <c r="C13" s="288"/>
      <c r="D13" s="288"/>
      <c r="E13" s="288"/>
      <c r="F13" s="288"/>
      <c r="G13" s="288"/>
      <c r="H13" s="288"/>
      <c r="I13" s="288"/>
      <c r="J13" s="288"/>
      <c r="K13" s="288"/>
      <c r="L13" s="55"/>
      <c r="M13" s="52"/>
    </row>
    <row r="14" spans="1:13" x14ac:dyDescent="0.2">
      <c r="A14" s="52"/>
      <c r="B14" s="55"/>
      <c r="C14" s="288"/>
      <c r="D14" s="288"/>
      <c r="E14" s="288"/>
      <c r="F14" s="288"/>
      <c r="G14" s="288"/>
      <c r="H14" s="288"/>
      <c r="I14" s="288"/>
      <c r="J14" s="288"/>
      <c r="K14" s="288"/>
      <c r="L14" s="55"/>
      <c r="M14" s="52"/>
    </row>
    <row r="15" spans="1:13" x14ac:dyDescent="0.2">
      <c r="A15" s="52"/>
      <c r="B15" s="55"/>
      <c r="C15" s="288"/>
      <c r="D15" s="288"/>
      <c r="E15" s="288"/>
      <c r="F15" s="288"/>
      <c r="G15" s="288"/>
      <c r="H15" s="288"/>
      <c r="I15" s="288"/>
      <c r="J15" s="288"/>
      <c r="K15" s="288"/>
      <c r="L15" s="55"/>
      <c r="M15" s="52"/>
    </row>
    <row r="16" spans="1:13" x14ac:dyDescent="0.2">
      <c r="A16" s="52"/>
      <c r="B16" s="55"/>
      <c r="C16" s="288"/>
      <c r="D16" s="288"/>
      <c r="E16" s="288"/>
      <c r="F16" s="288"/>
      <c r="G16" s="288"/>
      <c r="H16" s="288"/>
      <c r="I16" s="288"/>
      <c r="J16" s="288"/>
      <c r="K16" s="288"/>
      <c r="L16" s="55"/>
      <c r="M16" s="52"/>
    </row>
    <row r="17" spans="1:13" x14ac:dyDescent="0.2">
      <c r="A17" s="52"/>
      <c r="B17" s="55"/>
      <c r="C17" s="288"/>
      <c r="D17" s="288"/>
      <c r="E17" s="288"/>
      <c r="F17" s="288"/>
      <c r="G17" s="288"/>
      <c r="H17" s="288"/>
      <c r="I17" s="288"/>
      <c r="J17" s="288"/>
      <c r="K17" s="288"/>
      <c r="L17" s="55"/>
      <c r="M17" s="52"/>
    </row>
    <row r="18" spans="1:13" x14ac:dyDescent="0.2">
      <c r="A18" s="52"/>
      <c r="B18" s="55"/>
      <c r="C18" s="288"/>
      <c r="D18" s="288"/>
      <c r="E18" s="288"/>
      <c r="F18" s="288"/>
      <c r="G18" s="288"/>
      <c r="H18" s="288"/>
      <c r="I18" s="288"/>
      <c r="J18" s="288"/>
      <c r="K18" s="288"/>
      <c r="L18" s="55"/>
      <c r="M18" s="52"/>
    </row>
    <row r="19" spans="1:13" x14ac:dyDescent="0.2">
      <c r="A19" s="52"/>
      <c r="B19" s="55"/>
      <c r="C19" s="288"/>
      <c r="D19" s="288"/>
      <c r="E19" s="288"/>
      <c r="F19" s="288"/>
      <c r="G19" s="288"/>
      <c r="H19" s="288"/>
      <c r="I19" s="288"/>
      <c r="J19" s="288"/>
      <c r="K19" s="288"/>
      <c r="L19" s="55"/>
      <c r="M19" s="52"/>
    </row>
    <row r="20" spans="1:13" x14ac:dyDescent="0.2">
      <c r="A20" s="52"/>
      <c r="B20" s="55"/>
      <c r="C20" s="288"/>
      <c r="D20" s="288"/>
      <c r="E20" s="288"/>
      <c r="F20" s="288"/>
      <c r="G20" s="288"/>
      <c r="H20" s="288"/>
      <c r="I20" s="288"/>
      <c r="J20" s="288"/>
      <c r="K20" s="288"/>
      <c r="L20" s="55"/>
      <c r="M20" s="52"/>
    </row>
    <row r="21" spans="1:13" x14ac:dyDescent="0.2">
      <c r="A21" s="52"/>
      <c r="B21" s="55"/>
      <c r="C21" s="288"/>
      <c r="D21" s="288"/>
      <c r="E21" s="288"/>
      <c r="F21" s="288"/>
      <c r="G21" s="288"/>
      <c r="H21" s="288"/>
      <c r="I21" s="288"/>
      <c r="J21" s="288"/>
      <c r="K21" s="288"/>
      <c r="L21" s="55"/>
      <c r="M21" s="52"/>
    </row>
    <row r="22" spans="1:13" x14ac:dyDescent="0.2">
      <c r="A22" s="52"/>
      <c r="B22" s="55"/>
      <c r="C22" s="288"/>
      <c r="D22" s="288"/>
      <c r="E22" s="288"/>
      <c r="F22" s="288"/>
      <c r="G22" s="288"/>
      <c r="H22" s="288"/>
      <c r="I22" s="288"/>
      <c r="J22" s="288"/>
      <c r="K22" s="288"/>
      <c r="L22" s="55"/>
      <c r="M22" s="52"/>
    </row>
    <row r="23" spans="1:13" x14ac:dyDescent="0.2">
      <c r="A23" s="52"/>
      <c r="B23" s="55"/>
      <c r="C23" s="288"/>
      <c r="D23" s="288"/>
      <c r="E23" s="288"/>
      <c r="F23" s="288"/>
      <c r="G23" s="288"/>
      <c r="H23" s="288"/>
      <c r="I23" s="288"/>
      <c r="J23" s="288"/>
      <c r="K23" s="288"/>
      <c r="L23" s="55"/>
      <c r="M23" s="52"/>
    </row>
    <row r="24" spans="1:13" x14ac:dyDescent="0.2">
      <c r="A24" s="52"/>
      <c r="B24" s="55"/>
      <c r="C24" s="288"/>
      <c r="D24" s="288"/>
      <c r="E24" s="288"/>
      <c r="F24" s="288"/>
      <c r="G24" s="288"/>
      <c r="H24" s="288"/>
      <c r="I24" s="288"/>
      <c r="J24" s="288"/>
      <c r="K24" s="288"/>
      <c r="L24" s="55"/>
      <c r="M24" s="52"/>
    </row>
    <row r="25" spans="1:13" x14ac:dyDescent="0.2">
      <c r="A25" s="52"/>
      <c r="B25" s="55"/>
      <c r="C25" s="288"/>
      <c r="D25" s="288"/>
      <c r="E25" s="288"/>
      <c r="F25" s="288"/>
      <c r="G25" s="288"/>
      <c r="H25" s="288"/>
      <c r="I25" s="288"/>
      <c r="J25" s="288"/>
      <c r="K25" s="288"/>
      <c r="L25" s="55"/>
      <c r="M25" s="52"/>
    </row>
    <row r="26" spans="1:13" x14ac:dyDescent="0.2">
      <c r="A26" s="52"/>
      <c r="B26" s="55"/>
      <c r="C26" s="288"/>
      <c r="D26" s="288"/>
      <c r="E26" s="288"/>
      <c r="F26" s="288"/>
      <c r="G26" s="288"/>
      <c r="H26" s="288"/>
      <c r="I26" s="288"/>
      <c r="J26" s="288"/>
      <c r="K26" s="288"/>
      <c r="L26" s="55"/>
      <c r="M26" s="52"/>
    </row>
    <row r="27" spans="1:13" x14ac:dyDescent="0.2">
      <c r="A27" s="52"/>
      <c r="B27" s="55"/>
      <c r="C27" s="288"/>
      <c r="D27" s="288"/>
      <c r="E27" s="288"/>
      <c r="F27" s="288"/>
      <c r="G27" s="288"/>
      <c r="H27" s="288"/>
      <c r="I27" s="288"/>
      <c r="J27" s="288"/>
      <c r="K27" s="288"/>
      <c r="L27" s="55"/>
      <c r="M27" s="52"/>
    </row>
    <row r="28" spans="1:13" x14ac:dyDescent="0.2">
      <c r="A28" s="52"/>
      <c r="B28" s="55"/>
      <c r="C28" s="288"/>
      <c r="D28" s="288"/>
      <c r="E28" s="288"/>
      <c r="F28" s="288"/>
      <c r="G28" s="288"/>
      <c r="H28" s="288"/>
      <c r="I28" s="288"/>
      <c r="J28" s="288"/>
      <c r="K28" s="288"/>
      <c r="L28" s="55"/>
      <c r="M28" s="52"/>
    </row>
    <row r="29" spans="1:13" x14ac:dyDescent="0.2">
      <c r="A29" s="52"/>
      <c r="B29" s="55"/>
      <c r="C29" s="288"/>
      <c r="D29" s="288"/>
      <c r="E29" s="288"/>
      <c r="F29" s="288"/>
      <c r="G29" s="288"/>
      <c r="H29" s="288"/>
      <c r="I29" s="288"/>
      <c r="J29" s="288"/>
      <c r="K29" s="288"/>
      <c r="L29" s="55"/>
      <c r="M29" s="52"/>
    </row>
    <row r="30" spans="1:13" x14ac:dyDescent="0.2">
      <c r="A30" s="52"/>
      <c r="B30" s="55"/>
      <c r="C30" s="288"/>
      <c r="D30" s="288"/>
      <c r="E30" s="288"/>
      <c r="F30" s="288"/>
      <c r="G30" s="288"/>
      <c r="H30" s="288"/>
      <c r="I30" s="288"/>
      <c r="J30" s="288"/>
      <c r="K30" s="288"/>
      <c r="L30" s="55"/>
      <c r="M30" s="52"/>
    </row>
    <row r="31" spans="1:13" x14ac:dyDescent="0.2">
      <c r="A31" s="52"/>
      <c r="B31" s="55"/>
      <c r="C31" s="288"/>
      <c r="D31" s="288"/>
      <c r="E31" s="288"/>
      <c r="F31" s="288"/>
      <c r="G31" s="288"/>
      <c r="H31" s="288"/>
      <c r="I31" s="288"/>
      <c r="J31" s="288"/>
      <c r="K31" s="288"/>
      <c r="L31" s="55"/>
      <c r="M31" s="52"/>
    </row>
    <row r="32" spans="1:13" x14ac:dyDescent="0.2">
      <c r="A32" s="52"/>
      <c r="B32" s="55"/>
      <c r="C32" s="288"/>
      <c r="D32" s="288"/>
      <c r="E32" s="288"/>
      <c r="F32" s="288"/>
      <c r="G32" s="288"/>
      <c r="H32" s="288"/>
      <c r="I32" s="288"/>
      <c r="J32" s="288"/>
      <c r="K32" s="288"/>
      <c r="L32" s="55"/>
      <c r="M32" s="52"/>
    </row>
    <row r="33" spans="1:13" x14ac:dyDescent="0.2">
      <c r="A33" s="52"/>
      <c r="B33" s="55"/>
      <c r="C33" s="288"/>
      <c r="D33" s="288"/>
      <c r="E33" s="288"/>
      <c r="F33" s="288"/>
      <c r="G33" s="288"/>
      <c r="H33" s="288"/>
      <c r="I33" s="288"/>
      <c r="J33" s="288"/>
      <c r="K33" s="288"/>
      <c r="L33" s="55"/>
      <c r="M33" s="52"/>
    </row>
    <row r="34" spans="1:13" x14ac:dyDescent="0.2">
      <c r="A34" s="52"/>
      <c r="B34" s="55"/>
      <c r="C34" s="288"/>
      <c r="D34" s="288"/>
      <c r="E34" s="288"/>
      <c r="F34" s="288"/>
      <c r="G34" s="288"/>
      <c r="H34" s="288"/>
      <c r="I34" s="288"/>
      <c r="J34" s="288"/>
      <c r="K34" s="288"/>
      <c r="L34" s="55"/>
      <c r="M34" s="52"/>
    </row>
    <row r="35" spans="1:13" x14ac:dyDescent="0.2">
      <c r="A35" s="52"/>
      <c r="B35" s="55"/>
      <c r="C35" s="288"/>
      <c r="D35" s="288"/>
      <c r="E35" s="288"/>
      <c r="F35" s="288"/>
      <c r="G35" s="288"/>
      <c r="H35" s="288"/>
      <c r="I35" s="288"/>
      <c r="J35" s="288"/>
      <c r="K35" s="288"/>
      <c r="L35" s="55"/>
      <c r="M35" s="52"/>
    </row>
    <row r="36" spans="1:13" x14ac:dyDescent="0.2">
      <c r="A36" s="52"/>
      <c r="B36" s="55"/>
      <c r="C36" s="288"/>
      <c r="D36" s="288"/>
      <c r="E36" s="288"/>
      <c r="F36" s="288"/>
      <c r="G36" s="288"/>
      <c r="H36" s="288"/>
      <c r="I36" s="288"/>
      <c r="J36" s="288"/>
      <c r="K36" s="288"/>
      <c r="L36" s="55"/>
      <c r="M36" s="52"/>
    </row>
    <row r="37" spans="1:13" x14ac:dyDescent="0.2">
      <c r="A37" s="52"/>
      <c r="B37" s="55"/>
      <c r="C37" s="288"/>
      <c r="D37" s="288"/>
      <c r="E37" s="288"/>
      <c r="F37" s="288"/>
      <c r="G37" s="288"/>
      <c r="H37" s="288"/>
      <c r="I37" s="288"/>
      <c r="J37" s="288"/>
      <c r="K37" s="288"/>
      <c r="L37" s="55"/>
      <c r="M37" s="52"/>
    </row>
    <row r="38" spans="1:13" x14ac:dyDescent="0.2">
      <c r="A38" s="52"/>
      <c r="B38" s="55"/>
      <c r="C38" s="288"/>
      <c r="D38" s="288"/>
      <c r="E38" s="288"/>
      <c r="F38" s="288"/>
      <c r="G38" s="288"/>
      <c r="H38" s="288"/>
      <c r="I38" s="288"/>
      <c r="J38" s="288"/>
      <c r="K38" s="288"/>
      <c r="L38" s="55"/>
      <c r="M38" s="52"/>
    </row>
    <row r="39" spans="1:13" x14ac:dyDescent="0.2">
      <c r="A39" s="52"/>
      <c r="B39" s="55"/>
      <c r="C39" s="288"/>
      <c r="D39" s="288"/>
      <c r="E39" s="288"/>
      <c r="F39" s="288"/>
      <c r="G39" s="288"/>
      <c r="H39" s="288"/>
      <c r="I39" s="288"/>
      <c r="J39" s="288"/>
      <c r="K39" s="288"/>
      <c r="L39" s="55"/>
      <c r="M39" s="52"/>
    </row>
    <row r="40" spans="1:13" x14ac:dyDescent="0.2">
      <c r="A40" s="52"/>
      <c r="B40" s="55"/>
      <c r="C40" s="288"/>
      <c r="D40" s="288"/>
      <c r="E40" s="288"/>
      <c r="F40" s="288"/>
      <c r="G40" s="288"/>
      <c r="H40" s="288"/>
      <c r="I40" s="288"/>
      <c r="J40" s="288"/>
      <c r="K40" s="288"/>
      <c r="L40" s="55"/>
      <c r="M40" s="52"/>
    </row>
    <row r="41" spans="1:13" x14ac:dyDescent="0.2">
      <c r="A41" s="52"/>
      <c r="B41" s="55"/>
      <c r="C41" s="288"/>
      <c r="D41" s="288"/>
      <c r="E41" s="288"/>
      <c r="F41" s="288"/>
      <c r="G41" s="288"/>
      <c r="H41" s="288"/>
      <c r="I41" s="288"/>
      <c r="J41" s="288"/>
      <c r="K41" s="288"/>
      <c r="L41" s="55"/>
      <c r="M41" s="52"/>
    </row>
    <row r="42" spans="1:13" x14ac:dyDescent="0.2">
      <c r="A42" s="52"/>
      <c r="B42" s="55"/>
      <c r="C42" s="288"/>
      <c r="D42" s="288"/>
      <c r="E42" s="288"/>
      <c r="F42" s="288"/>
      <c r="G42" s="288"/>
      <c r="H42" s="288"/>
      <c r="I42" s="288"/>
      <c r="J42" s="288"/>
      <c r="K42" s="288"/>
      <c r="L42" s="55"/>
      <c r="M42" s="52"/>
    </row>
    <row r="43" spans="1:13" x14ac:dyDescent="0.2">
      <c r="A43" s="52"/>
      <c r="B43" s="55"/>
      <c r="C43" s="288"/>
      <c r="D43" s="288"/>
      <c r="E43" s="288"/>
      <c r="F43" s="288"/>
      <c r="G43" s="288"/>
      <c r="H43" s="288"/>
      <c r="I43" s="288"/>
      <c r="J43" s="288"/>
      <c r="K43" s="288"/>
      <c r="L43" s="55"/>
      <c r="M43" s="52"/>
    </row>
    <row r="44" spans="1:13" x14ac:dyDescent="0.2">
      <c r="A44" s="52"/>
      <c r="B44" s="55"/>
      <c r="C44" s="288"/>
      <c r="D44" s="288"/>
      <c r="E44" s="288"/>
      <c r="F44" s="288"/>
      <c r="G44" s="288"/>
      <c r="H44" s="288"/>
      <c r="I44" s="288"/>
      <c r="J44" s="288"/>
      <c r="K44" s="288"/>
      <c r="L44" s="55"/>
      <c r="M44" s="52"/>
    </row>
    <row r="45" spans="1:13" x14ac:dyDescent="0.2">
      <c r="A45" s="52"/>
      <c r="B45" s="55"/>
      <c r="C45" s="288"/>
      <c r="D45" s="288"/>
      <c r="E45" s="288"/>
      <c r="F45" s="288"/>
      <c r="G45" s="288"/>
      <c r="H45" s="288"/>
      <c r="I45" s="288"/>
      <c r="J45" s="288"/>
      <c r="K45" s="288"/>
      <c r="L45" s="55"/>
      <c r="M45" s="52"/>
    </row>
    <row r="46" spans="1:13" x14ac:dyDescent="0.2">
      <c r="A46" s="52"/>
      <c r="B46" s="55"/>
      <c r="C46" s="288"/>
      <c r="D46" s="288"/>
      <c r="E46" s="288"/>
      <c r="F46" s="288"/>
      <c r="G46" s="288"/>
      <c r="H46" s="288"/>
      <c r="I46" s="288"/>
      <c r="J46" s="288"/>
      <c r="K46" s="288"/>
      <c r="L46" s="55"/>
      <c r="M46" s="52"/>
    </row>
    <row r="47" spans="1:13" x14ac:dyDescent="0.2">
      <c r="A47" s="52"/>
      <c r="B47" s="55"/>
      <c r="C47" s="288"/>
      <c r="D47" s="288"/>
      <c r="E47" s="288"/>
      <c r="F47" s="288"/>
      <c r="G47" s="288"/>
      <c r="H47" s="288"/>
      <c r="I47" s="288"/>
      <c r="J47" s="288"/>
      <c r="K47" s="288"/>
      <c r="L47" s="55"/>
      <c r="M47" s="52"/>
    </row>
    <row r="48" spans="1:13" x14ac:dyDescent="0.2">
      <c r="A48" s="52"/>
      <c r="B48" s="55"/>
      <c r="C48" s="288"/>
      <c r="D48" s="288"/>
      <c r="E48" s="288"/>
      <c r="F48" s="288"/>
      <c r="G48" s="288"/>
      <c r="H48" s="288"/>
      <c r="I48" s="288"/>
      <c r="J48" s="288"/>
      <c r="K48" s="288"/>
      <c r="L48" s="55"/>
      <c r="M48" s="52"/>
    </row>
    <row r="49" spans="1:13" x14ac:dyDescent="0.2">
      <c r="A49" s="52"/>
      <c r="B49" s="55"/>
      <c r="C49" s="288"/>
      <c r="D49" s="288"/>
      <c r="E49" s="288"/>
      <c r="F49" s="288"/>
      <c r="G49" s="288"/>
      <c r="H49" s="288"/>
      <c r="I49" s="288"/>
      <c r="J49" s="288"/>
      <c r="K49" s="288"/>
      <c r="L49" s="55"/>
      <c r="M49" s="52"/>
    </row>
    <row r="50" spans="1:13" x14ac:dyDescent="0.2">
      <c r="A50" s="52"/>
      <c r="B50" s="55"/>
      <c r="C50" s="288"/>
      <c r="D50" s="288"/>
      <c r="E50" s="288"/>
      <c r="F50" s="288"/>
      <c r="G50" s="288"/>
      <c r="H50" s="288"/>
      <c r="I50" s="288"/>
      <c r="J50" s="288"/>
      <c r="K50" s="288"/>
      <c r="L50" s="55"/>
      <c r="M50" s="52"/>
    </row>
    <row r="51" spans="1:13" x14ac:dyDescent="0.2">
      <c r="A51" s="52"/>
      <c r="B51" s="55"/>
      <c r="C51" s="288"/>
      <c r="D51" s="288"/>
      <c r="E51" s="288"/>
      <c r="F51" s="288"/>
      <c r="G51" s="288"/>
      <c r="H51" s="288"/>
      <c r="I51" s="288"/>
      <c r="J51" s="288"/>
      <c r="K51" s="288"/>
      <c r="L51" s="55"/>
      <c r="M51" s="52"/>
    </row>
    <row r="52" spans="1:13" x14ac:dyDescent="0.2">
      <c r="A52" s="52"/>
      <c r="B52" s="55"/>
      <c r="C52" s="288"/>
      <c r="D52" s="288"/>
      <c r="E52" s="288"/>
      <c r="F52" s="288"/>
      <c r="G52" s="288"/>
      <c r="H52" s="288"/>
      <c r="I52" s="288"/>
      <c r="J52" s="288"/>
      <c r="K52" s="288"/>
      <c r="L52" s="55"/>
      <c r="M52" s="52"/>
    </row>
    <row r="53" spans="1:13" x14ac:dyDescent="0.2">
      <c r="A53" s="52"/>
      <c r="B53" s="55"/>
      <c r="C53" s="288"/>
      <c r="D53" s="288"/>
      <c r="E53" s="288"/>
      <c r="F53" s="288"/>
      <c r="G53" s="288"/>
      <c r="H53" s="288"/>
      <c r="I53" s="288"/>
      <c r="J53" s="288"/>
      <c r="K53" s="288"/>
      <c r="L53" s="55"/>
      <c r="M53" s="52"/>
    </row>
    <row r="54" spans="1:13" x14ac:dyDescent="0.2">
      <c r="A54" s="52"/>
      <c r="B54" s="55"/>
      <c r="C54" s="288"/>
      <c r="D54" s="288"/>
      <c r="E54" s="288"/>
      <c r="F54" s="288"/>
      <c r="G54" s="288"/>
      <c r="H54" s="288"/>
      <c r="I54" s="288"/>
      <c r="J54" s="288"/>
      <c r="K54" s="288"/>
      <c r="L54" s="55"/>
      <c r="M54" s="52"/>
    </row>
    <row r="55" spans="1:13" x14ac:dyDescent="0.2">
      <c r="A55" s="52"/>
      <c r="B55" s="55"/>
      <c r="C55" s="288"/>
      <c r="D55" s="288"/>
      <c r="E55" s="288"/>
      <c r="F55" s="288"/>
      <c r="G55" s="288"/>
      <c r="H55" s="288"/>
      <c r="I55" s="288"/>
      <c r="J55" s="288"/>
      <c r="K55" s="288"/>
      <c r="L55" s="55"/>
      <c r="M55" s="52"/>
    </row>
    <row r="56" spans="1:13" x14ac:dyDescent="0.2">
      <c r="A56" s="52"/>
      <c r="B56" s="55"/>
      <c r="C56" s="288"/>
      <c r="D56" s="288"/>
      <c r="E56" s="288"/>
      <c r="F56" s="288"/>
      <c r="G56" s="288"/>
      <c r="H56" s="288"/>
      <c r="I56" s="288"/>
      <c r="J56" s="288"/>
      <c r="K56" s="288"/>
      <c r="L56" s="55"/>
      <c r="M56" s="52"/>
    </row>
    <row r="57" spans="1:13" x14ac:dyDescent="0.2">
      <c r="A57" s="52"/>
      <c r="B57" s="55"/>
      <c r="C57" s="288"/>
      <c r="D57" s="288"/>
      <c r="E57" s="288"/>
      <c r="F57" s="288"/>
      <c r="G57" s="288"/>
      <c r="H57" s="288"/>
      <c r="I57" s="288"/>
      <c r="J57" s="288"/>
      <c r="K57" s="288"/>
      <c r="L57" s="55"/>
      <c r="M57" s="52"/>
    </row>
    <row r="58" spans="1:13" x14ac:dyDescent="0.2">
      <c r="A58" s="52"/>
      <c r="B58" s="55"/>
      <c r="C58" s="288"/>
      <c r="D58" s="288"/>
      <c r="E58" s="288"/>
      <c r="F58" s="288"/>
      <c r="G58" s="288"/>
      <c r="H58" s="288"/>
      <c r="I58" s="288"/>
      <c r="J58" s="288"/>
      <c r="K58" s="288"/>
      <c r="L58" s="55"/>
      <c r="M58" s="52"/>
    </row>
    <row r="59" spans="1:13" x14ac:dyDescent="0.2">
      <c r="A59" s="52"/>
      <c r="B59" s="55"/>
      <c r="C59" s="288"/>
      <c r="D59" s="288"/>
      <c r="E59" s="288"/>
      <c r="F59" s="288"/>
      <c r="G59" s="288"/>
      <c r="H59" s="288"/>
      <c r="I59" s="288"/>
      <c r="J59" s="288"/>
      <c r="K59" s="288"/>
      <c r="L59" s="55"/>
      <c r="M59" s="52"/>
    </row>
    <row r="60" spans="1:13" x14ac:dyDescent="0.2">
      <c r="A60" s="52"/>
      <c r="B60" s="55"/>
      <c r="C60" s="288"/>
      <c r="D60" s="288"/>
      <c r="E60" s="288"/>
      <c r="F60" s="288"/>
      <c r="G60" s="288"/>
      <c r="H60" s="288"/>
      <c r="I60" s="288"/>
      <c r="J60" s="288"/>
      <c r="K60" s="288"/>
      <c r="L60" s="55"/>
      <c r="M60" s="52"/>
    </row>
    <row r="61" spans="1:13" x14ac:dyDescent="0.2">
      <c r="A61" s="52"/>
      <c r="B61" s="55"/>
      <c r="C61" s="288"/>
      <c r="D61" s="288"/>
      <c r="E61" s="288"/>
      <c r="F61" s="288"/>
      <c r="G61" s="288"/>
      <c r="H61" s="288"/>
      <c r="I61" s="288"/>
      <c r="J61" s="288"/>
      <c r="K61" s="288"/>
      <c r="L61" s="55"/>
      <c r="M61" s="52"/>
    </row>
    <row r="62" spans="1:13" x14ac:dyDescent="0.2">
      <c r="A62" s="52"/>
      <c r="B62" s="55"/>
      <c r="C62" s="288"/>
      <c r="D62" s="288"/>
      <c r="E62" s="288"/>
      <c r="F62" s="288"/>
      <c r="G62" s="288"/>
      <c r="H62" s="288"/>
      <c r="I62" s="288"/>
      <c r="J62" s="288"/>
      <c r="K62" s="288"/>
      <c r="L62" s="55"/>
      <c r="M62" s="52"/>
    </row>
    <row r="63" spans="1:13" x14ac:dyDescent="0.2">
      <c r="A63" s="52"/>
      <c r="B63" s="55"/>
      <c r="C63" s="288"/>
      <c r="D63" s="288"/>
      <c r="E63" s="288"/>
      <c r="F63" s="288"/>
      <c r="G63" s="288"/>
      <c r="H63" s="288"/>
      <c r="I63" s="288"/>
      <c r="J63" s="288"/>
      <c r="K63" s="288"/>
      <c r="L63" s="55"/>
      <c r="M63" s="52"/>
    </row>
    <row r="64" spans="1:13" x14ac:dyDescent="0.2">
      <c r="A64" s="52"/>
      <c r="B64" s="55"/>
      <c r="C64" s="288"/>
      <c r="D64" s="288"/>
      <c r="E64" s="288"/>
      <c r="F64" s="288"/>
      <c r="G64" s="288"/>
      <c r="H64" s="288"/>
      <c r="I64" s="288"/>
      <c r="J64" s="288"/>
      <c r="K64" s="288"/>
      <c r="L64" s="55"/>
      <c r="M64" s="52"/>
    </row>
    <row r="65" spans="1:13" x14ac:dyDescent="0.2">
      <c r="A65" s="52"/>
      <c r="B65" s="55"/>
      <c r="C65" s="288"/>
      <c r="D65" s="288"/>
      <c r="E65" s="288"/>
      <c r="F65" s="288"/>
      <c r="G65" s="288"/>
      <c r="H65" s="288"/>
      <c r="I65" s="288"/>
      <c r="J65" s="288"/>
      <c r="K65" s="288"/>
      <c r="L65" s="55"/>
      <c r="M65" s="52"/>
    </row>
    <row r="66" spans="1:13" x14ac:dyDescent="0.2">
      <c r="A66" s="52"/>
      <c r="B66" s="55"/>
      <c r="C66" s="288"/>
      <c r="D66" s="288"/>
      <c r="E66" s="288"/>
      <c r="F66" s="288"/>
      <c r="G66" s="288"/>
      <c r="H66" s="288"/>
      <c r="I66" s="288"/>
      <c r="J66" s="288"/>
      <c r="K66" s="288"/>
      <c r="L66" s="55"/>
      <c r="M66" s="52"/>
    </row>
    <row r="67" spans="1:13" x14ac:dyDescent="0.2">
      <c r="A67" s="52"/>
      <c r="B67" s="55"/>
      <c r="C67" s="288"/>
      <c r="D67" s="288"/>
      <c r="E67" s="288"/>
      <c r="F67" s="288"/>
      <c r="G67" s="288"/>
      <c r="H67" s="288"/>
      <c r="I67" s="288"/>
      <c r="J67" s="288"/>
      <c r="K67" s="288"/>
      <c r="L67" s="55"/>
      <c r="M67" s="52"/>
    </row>
    <row r="68" spans="1:13" x14ac:dyDescent="0.2">
      <c r="A68" s="52"/>
      <c r="B68" s="55"/>
      <c r="C68" s="288"/>
      <c r="D68" s="288"/>
      <c r="E68" s="288"/>
      <c r="F68" s="288"/>
      <c r="G68" s="288"/>
      <c r="H68" s="288"/>
      <c r="I68" s="288"/>
      <c r="J68" s="288"/>
      <c r="K68" s="288"/>
      <c r="L68" s="55"/>
      <c r="M68" s="52"/>
    </row>
    <row r="69" spans="1:13" x14ac:dyDescent="0.2">
      <c r="A69" s="52"/>
      <c r="B69" s="55"/>
      <c r="C69" s="288"/>
      <c r="D69" s="288"/>
      <c r="E69" s="288"/>
      <c r="F69" s="288"/>
      <c r="G69" s="288"/>
      <c r="H69" s="288"/>
      <c r="I69" s="288"/>
      <c r="J69" s="288"/>
      <c r="K69" s="288"/>
      <c r="L69" s="55"/>
      <c r="M69" s="52"/>
    </row>
    <row r="70" spans="1:13" x14ac:dyDescent="0.2">
      <c r="A70" s="52"/>
      <c r="B70" s="55"/>
      <c r="C70" s="288"/>
      <c r="D70" s="288"/>
      <c r="E70" s="288"/>
      <c r="F70" s="288"/>
      <c r="G70" s="288"/>
      <c r="H70" s="288"/>
      <c r="I70" s="288"/>
      <c r="J70" s="288"/>
      <c r="K70" s="288"/>
      <c r="L70" s="55"/>
      <c r="M70" s="52"/>
    </row>
    <row r="71" spans="1:13" x14ac:dyDescent="0.2">
      <c r="A71" s="52"/>
      <c r="B71" s="55"/>
      <c r="C71" s="288"/>
      <c r="D71" s="288"/>
      <c r="E71" s="288"/>
      <c r="F71" s="288"/>
      <c r="G71" s="288"/>
      <c r="H71" s="288"/>
      <c r="I71" s="288"/>
      <c r="J71" s="288"/>
      <c r="K71" s="288"/>
      <c r="L71" s="55"/>
      <c r="M71" s="52"/>
    </row>
    <row r="72" spans="1:13" x14ac:dyDescent="0.2">
      <c r="A72" s="52"/>
      <c r="B72" s="55"/>
      <c r="C72" s="288"/>
      <c r="D72" s="288"/>
      <c r="E72" s="288"/>
      <c r="F72" s="288"/>
      <c r="G72" s="288"/>
      <c r="H72" s="288"/>
      <c r="I72" s="288"/>
      <c r="J72" s="288"/>
      <c r="K72" s="288"/>
      <c r="L72" s="55"/>
      <c r="M72" s="52"/>
    </row>
    <row r="73" spans="1:13" x14ac:dyDescent="0.2">
      <c r="A73" s="52"/>
      <c r="B73" s="55"/>
      <c r="C73" s="288"/>
      <c r="D73" s="288"/>
      <c r="E73" s="288"/>
      <c r="F73" s="288"/>
      <c r="G73" s="288"/>
      <c r="H73" s="288"/>
      <c r="I73" s="288"/>
      <c r="J73" s="288"/>
      <c r="K73" s="288"/>
      <c r="L73" s="55"/>
      <c r="M73" s="52"/>
    </row>
    <row r="74" spans="1:13" hidden="1" x14ac:dyDescent="0.2">
      <c r="A74" s="52"/>
      <c r="B74" s="55"/>
      <c r="C74" s="144"/>
      <c r="D74" s="144"/>
      <c r="E74" s="144"/>
      <c r="F74" s="144"/>
      <c r="G74" s="144"/>
      <c r="H74" s="144"/>
      <c r="I74" s="144"/>
      <c r="J74" s="144"/>
      <c r="K74" s="144"/>
      <c r="L74" s="55"/>
      <c r="M74" s="52"/>
    </row>
    <row r="75" spans="1:13" hidden="1" x14ac:dyDescent="0.2">
      <c r="A75" s="52"/>
      <c r="B75" s="55"/>
      <c r="C75" s="492"/>
      <c r="D75" s="492"/>
      <c r="E75" s="492"/>
      <c r="F75" s="492"/>
      <c r="G75" s="492"/>
      <c r="H75" s="492"/>
      <c r="I75" s="492"/>
      <c r="J75" s="492"/>
      <c r="K75" s="492"/>
      <c r="L75" s="55"/>
      <c r="M75" s="52"/>
    </row>
    <row r="76" spans="1:13" hidden="1" x14ac:dyDescent="0.2">
      <c r="A76" s="52"/>
      <c r="B76" s="55"/>
      <c r="C76" s="145"/>
      <c r="D76" s="145"/>
      <c r="E76" s="107"/>
      <c r="F76" s="107"/>
      <c r="G76" s="107"/>
      <c r="H76" s="107"/>
      <c r="I76" s="107"/>
      <c r="J76" s="107"/>
      <c r="K76" s="107"/>
      <c r="L76" s="55"/>
      <c r="M76" s="52"/>
    </row>
    <row r="77" spans="1:13" hidden="1" x14ac:dyDescent="0.2">
      <c r="A77" s="52"/>
      <c r="B77" s="55"/>
      <c r="C77" s="145"/>
      <c r="D77" s="145"/>
      <c r="E77" s="107"/>
      <c r="F77" s="107"/>
      <c r="G77" s="107"/>
      <c r="H77" s="107"/>
      <c r="I77" s="107"/>
      <c r="J77" s="107"/>
      <c r="K77" s="107"/>
      <c r="L77" s="55"/>
      <c r="M77" s="52"/>
    </row>
    <row r="78" spans="1:13" hidden="1" x14ac:dyDescent="0.2">
      <c r="A78" s="52"/>
      <c r="B78" s="55"/>
      <c r="C78" s="145"/>
      <c r="D78" s="145"/>
      <c r="E78" s="107"/>
      <c r="F78" s="107"/>
      <c r="G78" s="107"/>
      <c r="H78" s="107"/>
      <c r="I78" s="291"/>
      <c r="J78" s="291"/>
      <c r="K78" s="291"/>
      <c r="L78" s="291"/>
      <c r="M78" s="52"/>
    </row>
    <row r="79" spans="1:13" hidden="1" x14ac:dyDescent="0.2">
      <c r="A79" s="52"/>
      <c r="B79" s="55"/>
      <c r="C79" s="145"/>
      <c r="D79" s="145"/>
      <c r="E79" s="107"/>
      <c r="F79" s="107"/>
      <c r="G79" s="107"/>
      <c r="H79" s="107"/>
      <c r="I79" s="107"/>
      <c r="J79" s="107"/>
      <c r="K79" s="107"/>
      <c r="L79" s="55"/>
      <c r="M79" s="52"/>
    </row>
    <row r="80" spans="1:13" hidden="1" x14ac:dyDescent="0.2">
      <c r="A80" s="52"/>
      <c r="B80" s="55"/>
      <c r="C80" s="145"/>
      <c r="D80" s="145"/>
      <c r="E80" s="107"/>
      <c r="F80" s="107"/>
      <c r="G80" s="107"/>
      <c r="H80" s="107"/>
      <c r="I80" s="107"/>
      <c r="J80" s="107"/>
      <c r="K80" s="107"/>
      <c r="L80" s="55"/>
      <c r="M80" s="52"/>
    </row>
    <row r="81" spans="1:13" hidden="1" x14ac:dyDescent="0.2">
      <c r="A81" s="52"/>
      <c r="B81" s="55"/>
      <c r="C81" s="145"/>
      <c r="D81" s="145"/>
      <c r="E81" s="107"/>
      <c r="F81" s="107"/>
      <c r="G81" s="107"/>
      <c r="H81" s="107"/>
      <c r="I81" s="107"/>
      <c r="J81" s="107"/>
      <c r="K81" s="107"/>
      <c r="L81" s="55"/>
      <c r="M81" s="52"/>
    </row>
    <row r="82" spans="1:13" hidden="1" x14ac:dyDescent="0.2">
      <c r="A82" s="52"/>
      <c r="B82" s="55"/>
      <c r="C82" s="145"/>
      <c r="D82" s="145"/>
      <c r="E82" s="107"/>
      <c r="F82" s="107"/>
      <c r="G82" s="107"/>
      <c r="H82" s="107"/>
      <c r="I82" s="107"/>
      <c r="J82" s="107"/>
      <c r="K82" s="107"/>
      <c r="L82" s="55"/>
      <c r="M82" s="52"/>
    </row>
    <row r="83" spans="1:13" hidden="1" x14ac:dyDescent="0.2">
      <c r="A83" s="52"/>
      <c r="B83" s="55"/>
      <c r="C83" s="55"/>
      <c r="D83" s="55"/>
      <c r="E83" s="55"/>
      <c r="F83" s="55"/>
      <c r="G83" s="55"/>
      <c r="H83" s="55"/>
      <c r="I83" s="55"/>
      <c r="J83" s="55"/>
      <c r="K83" s="55"/>
      <c r="L83" s="55"/>
      <c r="M83" s="52"/>
    </row>
    <row r="84" spans="1:13" hidden="1" x14ac:dyDescent="0.2">
      <c r="A84" s="52"/>
      <c r="B84" s="55"/>
      <c r="C84" s="144"/>
      <c r="D84" s="144"/>
      <c r="E84" s="144"/>
      <c r="F84" s="144"/>
      <c r="G84" s="144"/>
      <c r="H84" s="144"/>
      <c r="I84" s="144"/>
      <c r="J84" s="144"/>
      <c r="K84" s="144"/>
      <c r="L84" s="55"/>
      <c r="M84" s="52"/>
    </row>
    <row r="85" spans="1:13" hidden="1" x14ac:dyDescent="0.2">
      <c r="A85" s="52"/>
      <c r="B85" s="55"/>
      <c r="C85" s="144"/>
      <c r="D85" s="144"/>
      <c r="E85" s="144"/>
      <c r="F85" s="144"/>
      <c r="G85" s="144"/>
      <c r="H85" s="144"/>
      <c r="I85" s="144"/>
      <c r="J85" s="144"/>
      <c r="K85" s="144"/>
      <c r="L85" s="55"/>
      <c r="M85" s="52"/>
    </row>
    <row r="86" spans="1:13" hidden="1" x14ac:dyDescent="0.2">
      <c r="A86" s="52"/>
      <c r="B86" s="55"/>
      <c r="C86" s="55"/>
      <c r="D86" s="55"/>
      <c r="E86" s="55"/>
      <c r="F86" s="55"/>
      <c r="G86" s="55"/>
      <c r="H86" s="55"/>
      <c r="I86" s="55"/>
      <c r="J86" s="55"/>
      <c r="K86" s="55"/>
      <c r="L86" s="55"/>
      <c r="M86" s="52"/>
    </row>
    <row r="87" spans="1:13" hidden="1" x14ac:dyDescent="0.2">
      <c r="A87" s="52"/>
      <c r="B87" s="55"/>
      <c r="C87" s="107"/>
      <c r="D87" s="107"/>
      <c r="E87" s="107"/>
      <c r="F87" s="107"/>
      <c r="G87" s="107"/>
      <c r="H87" s="107"/>
      <c r="I87" s="107"/>
      <c r="J87" s="107"/>
      <c r="K87" s="107"/>
      <c r="L87" s="55"/>
      <c r="M87" s="52"/>
    </row>
    <row r="88" spans="1:13" hidden="1" x14ac:dyDescent="0.2">
      <c r="A88" s="52"/>
      <c r="B88" s="55"/>
      <c r="C88" s="107"/>
      <c r="D88" s="107"/>
      <c r="E88" s="107"/>
      <c r="F88" s="107"/>
      <c r="G88" s="107"/>
      <c r="H88" s="107"/>
      <c r="I88" s="107"/>
      <c r="J88" s="107"/>
      <c r="K88" s="107"/>
      <c r="L88" s="55"/>
      <c r="M88" s="52"/>
    </row>
    <row r="89" spans="1:13" hidden="1" x14ac:dyDescent="0.2">
      <c r="A89" s="52"/>
      <c r="B89" s="55"/>
      <c r="C89" s="107"/>
      <c r="D89" s="107"/>
      <c r="E89" s="107"/>
      <c r="F89" s="107"/>
      <c r="G89" s="107"/>
      <c r="H89" s="107"/>
      <c r="I89" s="107"/>
      <c r="J89" s="107"/>
      <c r="K89" s="107"/>
      <c r="L89" s="55"/>
      <c r="M89" s="52"/>
    </row>
    <row r="90" spans="1:13" hidden="1" x14ac:dyDescent="0.2">
      <c r="A90" s="52"/>
      <c r="B90" s="55"/>
      <c r="C90" s="107"/>
      <c r="D90" s="107"/>
      <c r="E90" s="107"/>
      <c r="F90" s="107"/>
      <c r="G90" s="107"/>
      <c r="H90" s="107"/>
      <c r="I90" s="107"/>
      <c r="J90" s="107"/>
      <c r="K90" s="107"/>
      <c r="L90" s="55"/>
      <c r="M90" s="52"/>
    </row>
    <row r="91" spans="1:13" hidden="1" x14ac:dyDescent="0.2">
      <c r="A91" s="52"/>
      <c r="B91" s="55"/>
      <c r="C91" s="107"/>
      <c r="D91" s="107"/>
      <c r="E91" s="107"/>
      <c r="F91" s="107"/>
      <c r="G91" s="107"/>
      <c r="H91" s="107"/>
      <c r="I91" s="107"/>
      <c r="J91" s="107"/>
      <c r="K91" s="107"/>
      <c r="L91" s="55"/>
      <c r="M91" s="52"/>
    </row>
    <row r="92" spans="1:13" hidden="1" x14ac:dyDescent="0.2">
      <c r="A92" s="52"/>
      <c r="B92" s="55"/>
      <c r="C92" s="107"/>
      <c r="D92" s="107"/>
      <c r="E92" s="107"/>
      <c r="F92" s="107"/>
      <c r="G92" s="107"/>
      <c r="H92" s="107"/>
      <c r="I92" s="107"/>
      <c r="J92" s="107"/>
      <c r="K92" s="107"/>
      <c r="L92" s="55"/>
      <c r="M92" s="52"/>
    </row>
    <row r="93" spans="1:13" hidden="1" x14ac:dyDescent="0.2">
      <c r="A93" s="52"/>
      <c r="B93" s="55"/>
      <c r="C93" s="107"/>
      <c r="D93" s="107"/>
      <c r="E93" s="107"/>
      <c r="F93" s="107"/>
      <c r="G93" s="107"/>
      <c r="H93" s="107"/>
      <c r="I93" s="107"/>
      <c r="J93" s="107"/>
      <c r="K93" s="107"/>
      <c r="L93" s="55"/>
      <c r="M93" s="52"/>
    </row>
    <row r="94" spans="1:13" hidden="1" x14ac:dyDescent="0.2">
      <c r="A94" s="52"/>
      <c r="B94" s="55"/>
      <c r="C94" s="107"/>
      <c r="D94" s="107"/>
      <c r="E94" s="107"/>
      <c r="F94" s="107"/>
      <c r="G94" s="107"/>
      <c r="H94" s="107"/>
      <c r="I94" s="107"/>
      <c r="J94" s="107"/>
      <c r="K94" s="107"/>
      <c r="L94" s="55"/>
      <c r="M94" s="52"/>
    </row>
    <row r="95" spans="1:13" hidden="1" x14ac:dyDescent="0.2">
      <c r="A95" s="52"/>
      <c r="B95" s="55"/>
      <c r="C95" s="107"/>
      <c r="D95" s="107"/>
      <c r="E95" s="107"/>
      <c r="F95" s="107"/>
      <c r="G95" s="107"/>
      <c r="H95" s="107"/>
      <c r="I95" s="107"/>
      <c r="J95" s="107"/>
      <c r="K95" s="107"/>
      <c r="L95" s="55"/>
      <c r="M95" s="52"/>
    </row>
    <row r="96" spans="1:13" hidden="1" x14ac:dyDescent="0.2">
      <c r="A96" s="52"/>
      <c r="B96" s="55"/>
      <c r="C96" s="107"/>
      <c r="D96" s="107"/>
      <c r="E96" s="107"/>
      <c r="F96" s="107"/>
      <c r="G96" s="107"/>
      <c r="H96" s="107"/>
      <c r="I96" s="107"/>
      <c r="J96" s="107"/>
      <c r="K96" s="107"/>
      <c r="L96" s="55"/>
      <c r="M96" s="52"/>
    </row>
    <row r="97" spans="1:13" hidden="1" x14ac:dyDescent="0.2">
      <c r="A97" s="52"/>
      <c r="B97" s="55"/>
      <c r="C97" s="107"/>
      <c r="D97" s="107"/>
      <c r="E97" s="107"/>
      <c r="F97" s="107"/>
      <c r="G97" s="107"/>
      <c r="H97" s="107"/>
      <c r="I97" s="107"/>
      <c r="J97" s="107"/>
      <c r="K97" s="107"/>
      <c r="L97" s="55"/>
      <c r="M97" s="52"/>
    </row>
    <row r="98" spans="1:13" hidden="1" x14ac:dyDescent="0.2">
      <c r="A98" s="52"/>
      <c r="B98" s="55"/>
      <c r="C98" s="107"/>
      <c r="D98" s="107"/>
      <c r="E98" s="107"/>
      <c r="F98" s="107"/>
      <c r="G98" s="107"/>
      <c r="H98" s="107"/>
      <c r="I98" s="107"/>
      <c r="J98" s="107"/>
      <c r="K98" s="107"/>
      <c r="L98" s="55"/>
      <c r="M98" s="52"/>
    </row>
    <row r="99" spans="1:13" hidden="1" x14ac:dyDescent="0.2">
      <c r="A99" s="52"/>
      <c r="B99" s="55"/>
      <c r="C99" s="55"/>
      <c r="D99" s="55"/>
      <c r="E99" s="55"/>
      <c r="F99" s="55"/>
      <c r="G99" s="55"/>
      <c r="H99" s="55"/>
      <c r="I99" s="55"/>
      <c r="J99" s="55"/>
      <c r="K99" s="55"/>
      <c r="L99" s="55"/>
      <c r="M99" s="52"/>
    </row>
    <row r="100" spans="1:13" hidden="1" x14ac:dyDescent="0.2">
      <c r="A100" s="52"/>
      <c r="B100" s="52"/>
      <c r="C100" s="52"/>
      <c r="D100" s="52"/>
      <c r="E100" s="52"/>
      <c r="F100" s="52"/>
      <c r="G100" s="52"/>
      <c r="H100" s="52"/>
      <c r="I100" s="52"/>
      <c r="J100" s="52"/>
      <c r="K100" s="52"/>
      <c r="L100" s="52"/>
      <c r="M100" s="52"/>
    </row>
    <row r="101" spans="1:13" hidden="1" x14ac:dyDescent="0.2">
      <c r="A101" s="52"/>
      <c r="B101" s="52"/>
      <c r="C101" s="52"/>
      <c r="D101" s="52"/>
      <c r="E101" s="52"/>
      <c r="F101" s="52"/>
      <c r="G101" s="52"/>
      <c r="H101" s="52"/>
      <c r="I101" s="52"/>
      <c r="J101" s="52"/>
      <c r="K101" s="52"/>
      <c r="L101" s="52"/>
      <c r="M101" s="52"/>
    </row>
    <row r="102" spans="1:13" hidden="1" x14ac:dyDescent="0.2">
      <c r="A102" s="52"/>
      <c r="B102" s="52"/>
      <c r="C102" s="52"/>
      <c r="D102" s="52"/>
      <c r="E102" s="52"/>
      <c r="F102" s="52"/>
      <c r="G102" s="52"/>
      <c r="H102" s="52"/>
      <c r="I102" s="52"/>
      <c r="J102" s="52"/>
      <c r="K102" s="52"/>
      <c r="L102" s="52"/>
      <c r="M102" s="52"/>
    </row>
    <row r="103" spans="1:13" hidden="1" x14ac:dyDescent="0.2">
      <c r="A103" s="52"/>
      <c r="B103" s="52"/>
      <c r="C103" s="52"/>
      <c r="D103" s="52"/>
      <c r="E103" s="52"/>
      <c r="F103" s="52"/>
      <c r="G103" s="52"/>
      <c r="H103" s="52"/>
      <c r="I103" s="52"/>
      <c r="J103" s="52"/>
      <c r="K103" s="52"/>
      <c r="L103" s="52"/>
      <c r="M103" s="52"/>
    </row>
    <row r="104" spans="1:13" hidden="1" x14ac:dyDescent="0.2">
      <c r="A104" s="52"/>
      <c r="B104" s="52"/>
      <c r="C104" s="52"/>
      <c r="D104" s="52"/>
      <c r="E104" s="52"/>
      <c r="F104" s="52"/>
      <c r="G104" s="52"/>
      <c r="H104" s="52"/>
      <c r="I104" s="52"/>
      <c r="J104" s="52"/>
      <c r="K104" s="52"/>
      <c r="L104" s="52"/>
      <c r="M104" s="52"/>
    </row>
    <row r="105" spans="1:13" hidden="1" x14ac:dyDescent="0.2">
      <c r="A105" s="52"/>
      <c r="B105" s="52"/>
      <c r="C105" s="52"/>
      <c r="D105" s="52"/>
      <c r="E105" s="52"/>
      <c r="F105" s="52"/>
      <c r="G105" s="52"/>
      <c r="H105" s="52"/>
      <c r="I105" s="52"/>
      <c r="J105" s="52"/>
      <c r="K105" s="52"/>
      <c r="L105" s="52"/>
      <c r="M105" s="52"/>
    </row>
    <row r="106" spans="1:13" hidden="1" x14ac:dyDescent="0.2">
      <c r="A106" s="52"/>
      <c r="B106" s="52"/>
      <c r="C106" s="52"/>
      <c r="D106" s="52"/>
      <c r="E106" s="52"/>
      <c r="F106" s="52"/>
      <c r="G106" s="52"/>
      <c r="H106" s="52"/>
      <c r="I106" s="52"/>
      <c r="J106" s="52"/>
      <c r="K106" s="52"/>
      <c r="L106" s="52"/>
      <c r="M106" s="52"/>
    </row>
    <row r="107" spans="1:13" hidden="1" x14ac:dyDescent="0.2">
      <c r="A107" s="52"/>
      <c r="B107" s="52"/>
      <c r="C107" s="52"/>
      <c r="D107" s="52"/>
      <c r="E107" s="52"/>
      <c r="F107" s="52"/>
      <c r="G107" s="52"/>
      <c r="H107" s="52"/>
      <c r="I107" s="52"/>
      <c r="J107" s="52"/>
      <c r="K107" s="52"/>
      <c r="L107" s="52"/>
      <c r="M107" s="52"/>
    </row>
    <row r="108" spans="1:13" hidden="1" x14ac:dyDescent="0.2">
      <c r="A108" s="52"/>
      <c r="B108" s="52"/>
      <c r="C108" s="52"/>
      <c r="D108" s="52"/>
      <c r="E108" s="52"/>
      <c r="F108" s="52"/>
      <c r="G108" s="52"/>
      <c r="H108" s="52"/>
      <c r="I108" s="52"/>
      <c r="J108" s="52"/>
      <c r="K108" s="52"/>
      <c r="L108" s="52"/>
      <c r="M108" s="52"/>
    </row>
    <row r="109" spans="1:13" hidden="1" x14ac:dyDescent="0.2">
      <c r="A109" s="52"/>
      <c r="B109" s="52"/>
      <c r="C109" s="52"/>
      <c r="D109" s="52"/>
      <c r="E109" s="52"/>
      <c r="F109" s="52"/>
      <c r="G109" s="52"/>
      <c r="H109" s="52"/>
      <c r="I109" s="52"/>
      <c r="J109" s="52"/>
      <c r="K109" s="52"/>
      <c r="L109" s="52"/>
      <c r="M109" s="52"/>
    </row>
    <row r="110" spans="1:13" hidden="1" x14ac:dyDescent="0.2">
      <c r="A110" s="52"/>
      <c r="B110" s="52"/>
      <c r="C110" s="52"/>
      <c r="D110" s="52"/>
      <c r="E110" s="52"/>
      <c r="F110" s="52"/>
      <c r="G110" s="52"/>
      <c r="H110" s="52"/>
      <c r="I110" s="52"/>
      <c r="J110" s="52"/>
      <c r="K110" s="52"/>
      <c r="L110" s="52"/>
      <c r="M110" s="52"/>
    </row>
    <row r="111" spans="1:13" hidden="1" x14ac:dyDescent="0.2">
      <c r="A111" s="52"/>
      <c r="B111" s="52"/>
      <c r="C111" s="52"/>
      <c r="D111" s="52"/>
      <c r="E111" s="52"/>
      <c r="F111" s="52"/>
      <c r="G111" s="52"/>
      <c r="H111" s="52"/>
      <c r="I111" s="52"/>
      <c r="J111" s="52"/>
      <c r="K111" s="52"/>
      <c r="L111" s="52"/>
      <c r="M111" s="52"/>
    </row>
    <row r="112" spans="1:13" hidden="1" x14ac:dyDescent="0.2">
      <c r="A112" s="52"/>
      <c r="B112" s="52"/>
      <c r="C112" s="52"/>
      <c r="D112" s="52"/>
      <c r="E112" s="52"/>
      <c r="F112" s="52"/>
      <c r="G112" s="52"/>
      <c r="H112" s="52"/>
      <c r="I112" s="52"/>
      <c r="J112" s="52"/>
      <c r="K112" s="52"/>
      <c r="L112" s="52"/>
      <c r="M112" s="52"/>
    </row>
    <row r="113" spans="1:13" hidden="1" x14ac:dyDescent="0.2">
      <c r="A113" s="52"/>
      <c r="B113" s="52"/>
      <c r="C113" s="52"/>
      <c r="D113" s="52"/>
      <c r="E113" s="52"/>
      <c r="F113" s="52"/>
      <c r="G113" s="52"/>
      <c r="H113" s="52"/>
      <c r="I113" s="52"/>
      <c r="J113" s="52"/>
      <c r="K113" s="52"/>
      <c r="L113" s="52"/>
      <c r="M113" s="52"/>
    </row>
    <row r="114" spans="1:13" hidden="1" x14ac:dyDescent="0.2">
      <c r="A114" s="52"/>
      <c r="B114" s="52"/>
      <c r="C114" s="52"/>
      <c r="D114" s="52"/>
      <c r="E114" s="52"/>
      <c r="F114" s="52"/>
      <c r="G114" s="52"/>
      <c r="H114" s="52"/>
      <c r="I114" s="52"/>
      <c r="J114" s="52"/>
      <c r="K114" s="52"/>
      <c r="L114" s="52"/>
      <c r="M114" s="52"/>
    </row>
  </sheetData>
  <sheetProtection algorithmName="SHA-512" hashValue="gFvJdL+dhv4YjrIb1PH8x4+iGujVzmf2H6MtxszVPucRjtGQ0IOzonEqaREcO6x5IHpiCPE+OoePSWZRkU/+Gw==" saltValue="8887nIMM0FBwBzwW42+p/w==" spinCount="100000" sheet="1" objects="1" scenarios="1"/>
  <mergeCells count="4">
    <mergeCell ref="C9:K73"/>
    <mergeCell ref="C75:K75"/>
    <mergeCell ref="I78:L78"/>
    <mergeCell ref="I1:L1"/>
  </mergeCells>
  <pageMargins left="0.7" right="0.7" top="0.78740157499999996" bottom="0.78740157499999996" header="0.3" footer="0.3"/>
  <pageSetup paperSize="9" scale="69"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031CE-98D0-427D-9C76-E594ADB9D3ED}">
  <sheetPr codeName="Tabelle11">
    <tabColor rgb="FF00B0F0"/>
  </sheetPr>
  <dimension ref="A1:Z241"/>
  <sheetViews>
    <sheetView topLeftCell="A88" workbookViewId="0">
      <selection activeCell="H127" sqref="H127"/>
    </sheetView>
  </sheetViews>
  <sheetFormatPr baseColWidth="10" defaultColWidth="0" defaultRowHeight="14.25" x14ac:dyDescent="0.2"/>
  <cols>
    <col min="1" max="1" width="18.796875" style="1" customWidth="1"/>
    <col min="2" max="2" width="11.296875" style="1" customWidth="1"/>
    <col min="3" max="3" width="14.09765625" style="1" bestFit="1" customWidth="1"/>
    <col min="4" max="4" width="39.19921875" style="1" customWidth="1"/>
    <col min="5" max="5" width="2.3984375" style="1" customWidth="1"/>
    <col min="6" max="6" width="12.5" customWidth="1"/>
    <col min="7" max="7" width="13.19921875" customWidth="1"/>
    <col min="8" max="24" width="11.296875" customWidth="1"/>
    <col min="25" max="26" width="0" hidden="1" customWidth="1"/>
    <col min="27" max="16384" width="11.296875" hidden="1"/>
  </cols>
  <sheetData>
    <row r="1" spans="1:26" ht="15" thickBot="1" x14ac:dyDescent="0.25">
      <c r="A1" s="495" t="s">
        <v>56</v>
      </c>
      <c r="B1" s="495"/>
      <c r="C1" s="495"/>
      <c r="D1" s="47"/>
      <c r="E1" s="8"/>
    </row>
    <row r="2" spans="1:26" ht="15" thickBot="1" x14ac:dyDescent="0.25">
      <c r="A2" s="24" t="s">
        <v>18</v>
      </c>
      <c r="B2" s="25"/>
      <c r="C2" s="26" t="s">
        <v>17</v>
      </c>
      <c r="D2" s="9"/>
      <c r="E2" s="9"/>
      <c r="F2" s="18" t="s">
        <v>57</v>
      </c>
      <c r="G2" s="19" t="s">
        <v>58</v>
      </c>
    </row>
    <row r="3" spans="1:26" ht="15" customHeight="1" x14ac:dyDescent="0.2">
      <c r="A3" s="27">
        <v>1</v>
      </c>
      <c r="B3" s="9" t="s">
        <v>59</v>
      </c>
      <c r="C3" s="28" t="str">
        <f>_xlfn.IFNA(VLOOKUP("x",'03 Basisprüfung'!$K$16:$N$35,4,0),"leer")</f>
        <v>leer</v>
      </c>
      <c r="D3" s="9"/>
      <c r="E3" s="9"/>
      <c r="F3" s="23" t="str">
        <f>IF(C3="leer","leer",C3)</f>
        <v>leer</v>
      </c>
    </row>
    <row r="4" spans="1:26" x14ac:dyDescent="0.2">
      <c r="A4" s="27"/>
      <c r="B4" s="9"/>
      <c r="C4" s="28"/>
      <c r="D4" s="9"/>
      <c r="E4" s="9"/>
      <c r="F4" s="5"/>
      <c r="G4" t="s">
        <v>344</v>
      </c>
    </row>
    <row r="5" spans="1:26" ht="15" customHeight="1" x14ac:dyDescent="0.2">
      <c r="A5" s="27"/>
      <c r="B5" s="9"/>
      <c r="C5" s="28"/>
      <c r="D5" s="9"/>
      <c r="E5" s="9"/>
      <c r="F5" s="5"/>
      <c r="G5" t="s">
        <v>3</v>
      </c>
    </row>
    <row r="6" spans="1:26" x14ac:dyDescent="0.2">
      <c r="A6" s="27"/>
      <c r="B6" s="9"/>
      <c r="C6" s="28"/>
      <c r="D6" s="9"/>
      <c r="E6" s="9"/>
      <c r="F6" s="5"/>
    </row>
    <row r="7" spans="1:26" ht="15" customHeight="1" x14ac:dyDescent="0.2">
      <c r="A7" s="27"/>
      <c r="B7" s="9"/>
      <c r="C7" s="28"/>
      <c r="D7" s="9"/>
      <c r="E7" s="9"/>
      <c r="F7" s="5"/>
    </row>
    <row r="8" spans="1:26" x14ac:dyDescent="0.2">
      <c r="A8" s="27"/>
      <c r="B8" s="9"/>
      <c r="C8" s="28"/>
      <c r="D8" s="9"/>
      <c r="E8" s="9"/>
      <c r="F8" s="16"/>
      <c r="G8" s="505" t="str">
        <f>IF(F3="leer","",IF(F3="ja",G5,IF(F3="nein",G4,"")))</f>
        <v/>
      </c>
      <c r="H8" s="506"/>
      <c r="I8" s="506"/>
      <c r="J8" s="506"/>
      <c r="K8" s="506"/>
      <c r="L8" s="506"/>
      <c r="M8" s="506"/>
      <c r="N8" s="506"/>
      <c r="O8" s="506"/>
      <c r="P8" s="506"/>
      <c r="Q8" s="506"/>
      <c r="R8" s="506"/>
      <c r="S8" s="506"/>
      <c r="T8" s="506"/>
      <c r="U8" s="506"/>
      <c r="V8" s="506"/>
      <c r="W8" s="506"/>
      <c r="X8" s="507"/>
    </row>
    <row r="9" spans="1:26" ht="15" thickBot="1" x14ac:dyDescent="0.25">
      <c r="A9" s="29"/>
      <c r="B9" s="30"/>
      <c r="C9" s="31"/>
      <c r="D9" s="9"/>
      <c r="E9" s="9"/>
      <c r="F9" s="16"/>
      <c r="G9" s="508"/>
      <c r="H9" s="509"/>
      <c r="I9" s="509"/>
      <c r="J9" s="509"/>
      <c r="K9" s="509"/>
      <c r="L9" s="509"/>
      <c r="M9" s="509"/>
      <c r="N9" s="509"/>
      <c r="O9" s="509"/>
      <c r="P9" s="509"/>
      <c r="Q9" s="509"/>
      <c r="R9" s="509"/>
      <c r="S9" s="509"/>
      <c r="T9" s="509"/>
      <c r="U9" s="509"/>
      <c r="V9" s="509"/>
      <c r="W9" s="509"/>
      <c r="X9" s="510"/>
    </row>
    <row r="10" spans="1:26" x14ac:dyDescent="0.2">
      <c r="A10" s="33"/>
      <c r="B10" s="33"/>
      <c r="C10" s="33"/>
      <c r="D10" s="9"/>
      <c r="E10" s="9"/>
      <c r="F10" s="6"/>
      <c r="G10" s="45"/>
      <c r="H10" s="45"/>
      <c r="I10" s="45"/>
      <c r="J10" s="45"/>
      <c r="K10" s="45"/>
      <c r="L10" s="45"/>
      <c r="M10" s="45"/>
      <c r="N10" s="45"/>
      <c r="O10" s="45"/>
      <c r="P10" s="45"/>
      <c r="Q10" s="45"/>
      <c r="R10" s="45"/>
      <c r="S10" s="45"/>
      <c r="T10" s="45"/>
      <c r="U10" s="45"/>
      <c r="V10" s="45"/>
      <c r="W10" s="45"/>
      <c r="X10" s="45"/>
    </row>
    <row r="11" spans="1:26" x14ac:dyDescent="0.2">
      <c r="A11" s="9"/>
      <c r="B11" s="9"/>
      <c r="C11" s="9"/>
      <c r="D11" s="9"/>
      <c r="E11" s="9"/>
      <c r="F11" s="6"/>
      <c r="G11" s="45"/>
      <c r="H11" s="45"/>
      <c r="I11" s="45"/>
      <c r="J11" s="45"/>
      <c r="K11" s="45"/>
      <c r="L11" s="45"/>
      <c r="M11" s="45"/>
      <c r="N11" s="45"/>
      <c r="O11" s="45"/>
      <c r="P11" s="45"/>
      <c r="Q11" s="45"/>
      <c r="R11" s="45"/>
      <c r="S11" s="45"/>
      <c r="T11" s="45"/>
      <c r="U11" s="45"/>
      <c r="V11" s="45"/>
      <c r="W11" s="45"/>
      <c r="X11" s="45"/>
    </row>
    <row r="12" spans="1:26" ht="15" customHeight="1" thickBot="1" x14ac:dyDescent="0.25">
      <c r="A12" s="495" t="s">
        <v>51</v>
      </c>
      <c r="B12" s="495"/>
      <c r="C12" s="495"/>
      <c r="D12" s="47"/>
      <c r="E12" s="8"/>
      <c r="F12" s="10"/>
      <c r="G12" s="10"/>
      <c r="I12" s="10"/>
      <c r="J12" s="10"/>
      <c r="L12" s="10"/>
      <c r="M12" s="10"/>
      <c r="N12" s="10"/>
      <c r="O12" s="10"/>
      <c r="P12" s="10"/>
      <c r="Q12" s="10"/>
      <c r="R12" s="10"/>
      <c r="S12" s="10"/>
      <c r="T12" s="10"/>
      <c r="U12" s="10"/>
      <c r="V12" s="10"/>
      <c r="W12" s="10"/>
      <c r="X12" s="10"/>
      <c r="Y12" s="10"/>
      <c r="Z12" s="10"/>
    </row>
    <row r="13" spans="1:26" ht="15" thickBot="1" x14ac:dyDescent="0.25">
      <c r="A13" s="24" t="s">
        <v>18</v>
      </c>
      <c r="B13" s="25"/>
      <c r="C13" s="26" t="s">
        <v>17</v>
      </c>
      <c r="D13" s="50" t="s">
        <v>81</v>
      </c>
      <c r="E13" s="9"/>
      <c r="F13" s="18" t="s">
        <v>57</v>
      </c>
      <c r="G13" s="19" t="s">
        <v>58</v>
      </c>
    </row>
    <row r="14" spans="1:26" x14ac:dyDescent="0.2">
      <c r="A14" s="27">
        <v>1</v>
      </c>
      <c r="B14" s="9" t="s">
        <v>60</v>
      </c>
      <c r="C14" s="28" t="str">
        <f>_xlfn.IFNA(VLOOKUP("x",'04.1 Energieverbr.  Geb. &amp; Anl.'!$K$33:$N$40,4,0),"leer")</f>
        <v>leer</v>
      </c>
      <c r="D14" s="27"/>
      <c r="E14" s="9"/>
      <c r="F14" s="17" t="str">
        <f>IF($C$14="leer","leer",IF(C14="b",C22,IF(C14="a",C17&amp;C18&amp;C19&amp;C21,IF(C14="c",C17&amp;C19&amp;C21&amp;C22,0))))</f>
        <v>leer</v>
      </c>
      <c r="G14" t="str">
        <f>IF(F16&gt;=3,"erheblichen Abnahme der Treibhausgasemissionen (jährlich um mehr als 100 Tonnen CO2-Äquivalente)",IF(F16&gt;0,"Abnahme der Treibhausgasemissionen (jährlich um bis zu 100 Tonnen CO2-Äquivalente)",""))</f>
        <v/>
      </c>
    </row>
    <row r="15" spans="1:26" x14ac:dyDescent="0.2">
      <c r="A15" s="27">
        <v>2</v>
      </c>
      <c r="B15" s="9" t="s">
        <v>45</v>
      </c>
      <c r="C15" s="28" t="str">
        <f>_xlfn.IFNA(VLOOKUP("x",'04.1 Energieverbr.  Geb. &amp; Anl.'!$K$67:$N$95,4,0),"leer")</f>
        <v>leer</v>
      </c>
      <c r="D15" s="49" t="str">
        <f>IF(OR($C$14="d",$F$3="leer"),"",IF(OR(C15="p",C15="ppp"),VLOOKUP("x",'04.1 Energieverbr.  Geb. &amp; Anl.'!$K$67:$P$95,6,0),""))</f>
        <v/>
      </c>
      <c r="E15" s="9"/>
      <c r="F15" s="15" t="s">
        <v>47</v>
      </c>
      <c r="G15" t="str">
        <f>IF(AND(F16&gt;0,F19&gt;0)," als auch zu einer ","")</f>
        <v/>
      </c>
    </row>
    <row r="16" spans="1:26" x14ac:dyDescent="0.2">
      <c r="A16" s="27" t="s">
        <v>61</v>
      </c>
      <c r="B16" s="9" t="s">
        <v>44</v>
      </c>
      <c r="C16" s="28" t="str">
        <f>IF($C$15=0,0,_xlfn.IFNA(VLOOKUP("x",'04.1 Energieverbr.  Geb. &amp; Anl.'!$K$112:$N$154,4,0),"leer"))</f>
        <v>leer</v>
      </c>
      <c r="D16" s="49" t="str">
        <f>IF(OR($C$14="d",$F$3="leer"),"",IF(AND(C16&gt;0,C16&lt;1),VLOOKUP("x",'04.1 Energieverbr.  Geb. &amp; Anl.'!$K$112:$P$154,6,0),""))</f>
        <v/>
      </c>
      <c r="E16" s="9"/>
      <c r="F16" s="16">
        <f>LEN($F14)-LEN(SUBSTITUTE(LOWER($F14),"p",))</f>
        <v>0</v>
      </c>
      <c r="G16" t="str">
        <f>IF(F19&gt;=3,"erheblichen Zunahme der Treibhausgasemissionen (jährlich um mehr als 100 Tonnen CO2-Äquivalente)",IF(F19&gt;0,"Zunahme der Treibhausgasemissionen (jährlich um bis zu 100 Tonnen CO2-Äquivalente)",""))</f>
        <v/>
      </c>
    </row>
    <row r="17" spans="1:24" x14ac:dyDescent="0.2">
      <c r="A17" s="35" t="s">
        <v>71</v>
      </c>
      <c r="B17" s="36"/>
      <c r="C17" s="37" t="str">
        <f>IF(C15="leer","leer",IF(C16=0,0,IF(AND(OR(C15="ppp",C15="p"),C16&lt;0.5),"p",IF(AND(OR(C15="nnn",C15="n"),C16&lt;0.5),"n",C15))))</f>
        <v>leer</v>
      </c>
      <c r="D17" s="35"/>
      <c r="E17" s="9"/>
      <c r="F17" s="16"/>
    </row>
    <row r="18" spans="1:24" x14ac:dyDescent="0.2">
      <c r="A18" s="27" t="s">
        <v>62</v>
      </c>
      <c r="B18" s="9" t="s">
        <v>45</v>
      </c>
      <c r="C18" s="28" t="str">
        <f>IF(OR(C15="nnn",C15="n",C15="p",C15="ppp"),"",_xlfn.IFNA(VLOOKUP("x",'04.1 Energieverbr.  Geb. &amp; Anl.'!$K$176:$N$216,4,0),"leer"))</f>
        <v>leer</v>
      </c>
      <c r="D18" s="49" t="str">
        <f>IF(OR($C$14="d",$F$3="leer"),"",IF(OR(C18="p",C18="ppp"),VLOOKUP("x",'04.1 Energieverbr.  Geb. &amp; Anl.'!$K$176:$P$216,6,0),""))</f>
        <v/>
      </c>
      <c r="E18" s="9"/>
      <c r="F18" s="15" t="s">
        <v>48</v>
      </c>
      <c r="G18" t="str">
        <f>IF(OR(F16=0,F19=0),".",IF(OR(F16=F19,AND(F16&lt;3,F19&lt;3)),". Es lässt sich nicht abschätzen, welcher der beiden Effekte auf die Treibhausgasemissionen "&amp;G19&amp;" überwiegt.",(IF(F16&lt;F19,". Voraussichtlich überwiegt dabei "&amp;G19&amp;" der Effekt der Zunahme auf die Treibhausgasemissionen.",". Voraussichtlich überwiegt dabei "&amp;G19&amp;" der Effekt der Abnahme auf die Treibhausgasemissionen."))))</f>
        <v>.</v>
      </c>
    </row>
    <row r="19" spans="1:24" x14ac:dyDescent="0.2">
      <c r="A19" s="27">
        <v>3</v>
      </c>
      <c r="B19" s="9" t="s">
        <v>45</v>
      </c>
      <c r="C19" s="28" t="str">
        <f>_xlfn.IFNA(VLOOKUP("x",'04.1 Energieverbr.  Geb. &amp; Anl.'!$K$238:$N$279,4,0),"leer")</f>
        <v>leer</v>
      </c>
      <c r="D19" s="49" t="str">
        <f>IF(OR($C$14="d",$F$3="leer"),"",IF(OR(C19="p",C19="ppp"),VLOOKUP("x",'04.1 Energieverbr.  Geb. &amp; Anl.'!$K$238:$P$279,6,0),""))</f>
        <v/>
      </c>
      <c r="E19" s="9"/>
      <c r="F19" s="16">
        <f>LEN($F14)-LEN(SUBSTITUTE(LOWER($F14),"n",))</f>
        <v>0</v>
      </c>
      <c r="G19" t="str">
        <f>"im Handlungsfeld "&amp;A12</f>
        <v>im Handlungsfeld Energieverbrauch von Gebäuden und Anlagen</v>
      </c>
    </row>
    <row r="20" spans="1:24" ht="14.25" customHeight="1" x14ac:dyDescent="0.2">
      <c r="A20" s="27" t="s">
        <v>63</v>
      </c>
      <c r="B20" s="9" t="s">
        <v>44</v>
      </c>
      <c r="C20" s="28" t="str">
        <f>IF(OR($C$19=0,$C$19="n",$C$19="nnn"),0,_xlfn.IFNA(VLOOKUP("x",'04.1 Energieverbr.  Geb. &amp; Anl.'!$K$298:$N$344,4,0),"leer"))</f>
        <v>leer</v>
      </c>
      <c r="D20" s="49" t="str">
        <f>IF(OR($C$14="d",$F$3="leer"),"",IF(AND(NOT(C20="leer"),C20&gt;1.5),VLOOKUP("x",'04.1 Energieverbr.  Geb. &amp; Anl.'!$K$294:$P$344,6,0),""))</f>
        <v/>
      </c>
      <c r="E20" s="9"/>
      <c r="F20" s="16" t="s">
        <v>64</v>
      </c>
      <c r="G20" s="39" t="str">
        <f>"Die BA-Vorlage hat "&amp;G19&amp;" voraussichtlich keine Auswirkungen auf den Klimaschutz."</f>
        <v>Die BA-Vorlage hat im Handlungsfeld Energieverbrauch von Gebäuden und Anlagen voraussichtlich keine Auswirkungen auf den Klimaschutz.</v>
      </c>
      <c r="H20" s="38"/>
      <c r="I20" s="38"/>
      <c r="J20" s="38"/>
      <c r="K20" s="38"/>
      <c r="L20" s="38"/>
      <c r="M20" s="38"/>
      <c r="N20" s="38"/>
      <c r="O20" s="38"/>
      <c r="P20" s="38"/>
      <c r="Q20" s="38"/>
      <c r="R20" s="38"/>
      <c r="S20" s="38"/>
      <c r="T20" s="38"/>
      <c r="U20" s="38"/>
      <c r="V20" s="38"/>
      <c r="W20" s="38"/>
      <c r="X20" s="38"/>
    </row>
    <row r="21" spans="1:24" ht="14.25" customHeight="1" x14ac:dyDescent="0.2">
      <c r="A21" s="35" t="s">
        <v>72</v>
      </c>
      <c r="B21" s="36"/>
      <c r="C21" s="37" t="str">
        <f>IF(C20="leer","leer",IF(AND(OR(C19="ppp",C19="p"),C20&gt;1.5),"p",IF(AND(OR(C19="nnn",C19="n"),C20&gt;1.5),"n",0)))</f>
        <v>leer</v>
      </c>
      <c r="D21" s="49"/>
      <c r="E21" s="9"/>
      <c r="F21" s="16">
        <f>LEN($F14)-LEN(SUBSTITUTE(LOWER($F14),"leer",))</f>
        <v>4</v>
      </c>
      <c r="G21" s="498" t="str">
        <f>IF(F3="leer","",IF(F3="nein","",IF(AND(F21&gt;0,NOT(F14="*leer*")),"Bitte alle Fragen beantworten.",IF(F14="leer","",IF(F14=0,G20,IF(AND(F16=0,F19=0),"Die BA-Vorlage führt "&amp;G19&amp;" voraussichtlich weder zu einer Zunahme noch zu einer Abnahme der Treibhausgasemissionen.","Die BA-Vorlage führt "&amp;G19&amp;" voraussichtlich zu einer "&amp;G14&amp;G15&amp;G16&amp;G18))))))</f>
        <v/>
      </c>
      <c r="H21" s="499"/>
      <c r="I21" s="499"/>
      <c r="J21" s="499"/>
      <c r="K21" s="499"/>
      <c r="L21" s="499"/>
      <c r="M21" s="499"/>
      <c r="N21" s="499"/>
      <c r="O21" s="499"/>
      <c r="P21" s="499"/>
      <c r="Q21" s="499"/>
      <c r="R21" s="499"/>
      <c r="S21" s="499"/>
      <c r="T21" s="499"/>
      <c r="U21" s="499"/>
      <c r="V21" s="499"/>
      <c r="W21" s="499"/>
      <c r="X21" s="500"/>
    </row>
    <row r="22" spans="1:24" ht="15" thickBot="1" x14ac:dyDescent="0.25">
      <c r="A22" s="29">
        <v>4</v>
      </c>
      <c r="B22" s="30" t="s">
        <v>45</v>
      </c>
      <c r="C22" s="31" t="str">
        <f>IF(AND(C16=0.7,C15="nnn"),"p"&amp;_xlfn.IFNA(VLOOKUP("x",'04.1 Energieverbr.  Geb. &amp; Anl.'!$K$369:$N$401,4,0),"leer"),IF(AND(C16=0.7,C15="ppp"),"n"&amp;_xlfn.IFNA(VLOOKUP("x",'04.1 Energieverbr.  Geb. &amp; Anl.'!$K$369:$N$401,4,0),"leer"),_xlfn.IFNA(VLOOKUP("x",'04.1 Energieverbr.  Geb. &amp; Anl.'!$K$369:$N$401,4,0),"")))</f>
        <v/>
      </c>
      <c r="D22" s="49" t="str">
        <f>IF(OR($C$14="d",$F$3="leer"),"",IF(OR(C22="p",C22="ppp"),VLOOKUP("x",'04.1 Energieverbr.  Geb. &amp; Anl.'!$K$369:$P$401,6,0),""))</f>
        <v/>
      </c>
      <c r="E22" s="9"/>
      <c r="F22" s="5"/>
      <c r="G22" s="501"/>
      <c r="H22" s="502"/>
      <c r="I22" s="502"/>
      <c r="J22" s="502"/>
      <c r="K22" s="502"/>
      <c r="L22" s="502"/>
      <c r="M22" s="502"/>
      <c r="N22" s="502"/>
      <c r="O22" s="502"/>
      <c r="P22" s="502"/>
      <c r="Q22" s="502"/>
      <c r="R22" s="502"/>
      <c r="S22" s="502"/>
      <c r="T22" s="502"/>
      <c r="U22" s="502"/>
      <c r="V22" s="502"/>
      <c r="W22" s="502"/>
      <c r="X22" s="503"/>
    </row>
    <row r="23" spans="1:24" x14ac:dyDescent="0.2">
      <c r="A23" s="33"/>
      <c r="B23" s="33"/>
      <c r="C23" s="33"/>
      <c r="D23" s="9"/>
      <c r="E23" s="9"/>
      <c r="F23" s="14">
        <f>IF(OR(F14="nein",F14=0,F14="leer"),0,IF(AND(F16&gt;F19,F16&gt;=3),"ppp",IF(AND(F16&gt;F19,F16&lt;3),"p",IF(AND(F16&lt;F19,F19&gt;=3),"nnn",IF(AND(F16&lt;F19,F19&lt;3),"n",IF(F16=F19,0,""))))))</f>
        <v>0</v>
      </c>
      <c r="G23" s="45"/>
      <c r="H23" s="45"/>
      <c r="I23" s="45"/>
      <c r="J23" s="45"/>
      <c r="K23" s="45"/>
      <c r="L23" s="45"/>
      <c r="M23" s="45"/>
      <c r="N23" s="45"/>
      <c r="O23" s="45"/>
      <c r="P23" s="45"/>
      <c r="Q23" s="45"/>
      <c r="R23" s="45"/>
      <c r="S23" s="45"/>
      <c r="T23" s="45"/>
      <c r="U23" s="45"/>
      <c r="V23" s="45"/>
      <c r="W23" s="45"/>
      <c r="X23" s="45"/>
    </row>
    <row r="24" spans="1:24" x14ac:dyDescent="0.2">
      <c r="A24" s="9"/>
      <c r="B24" s="9"/>
      <c r="C24" s="9"/>
      <c r="D24" s="9"/>
      <c r="E24" s="9"/>
      <c r="F24" s="188" t="str">
        <f>F14</f>
        <v>leer</v>
      </c>
      <c r="G24" s="45"/>
      <c r="H24" s="45"/>
      <c r="I24" s="45"/>
      <c r="J24" s="45"/>
      <c r="K24" s="45"/>
      <c r="L24" s="45"/>
      <c r="M24" s="45"/>
      <c r="N24" s="45"/>
      <c r="O24" s="45"/>
      <c r="P24" s="45"/>
      <c r="Q24" s="45"/>
      <c r="R24" s="45"/>
      <c r="S24" s="45"/>
      <c r="T24" s="45"/>
      <c r="U24" s="45"/>
      <c r="V24" s="45"/>
      <c r="W24" s="45"/>
      <c r="X24" s="45"/>
    </row>
    <row r="25" spans="1:24" ht="15" thickBot="1" x14ac:dyDescent="0.25">
      <c r="A25" s="495" t="s">
        <v>0</v>
      </c>
      <c r="B25" s="495"/>
      <c r="C25" s="495"/>
      <c r="D25" s="47"/>
      <c r="E25" s="8"/>
    </row>
    <row r="26" spans="1:24" ht="15" thickBot="1" x14ac:dyDescent="0.25">
      <c r="A26" s="24" t="s">
        <v>18</v>
      </c>
      <c r="B26" s="25"/>
      <c r="C26" s="26" t="s">
        <v>17</v>
      </c>
      <c r="D26" s="9"/>
      <c r="E26" s="9"/>
      <c r="F26" s="18" t="s">
        <v>57</v>
      </c>
      <c r="G26" s="19" t="s">
        <v>58</v>
      </c>
    </row>
    <row r="27" spans="1:24" x14ac:dyDescent="0.2">
      <c r="A27" s="32">
        <v>1</v>
      </c>
      <c r="B27" s="33" t="s">
        <v>60</v>
      </c>
      <c r="C27" s="34" t="str">
        <f>_xlfn.IFNA(VLOOKUP("x",'04.2 Verkehr'!$K$17:$N$24,4,0),"leer")</f>
        <v>leer</v>
      </c>
      <c r="D27" s="49"/>
      <c r="E27" s="9"/>
      <c r="F27" s="17" t="str">
        <f>IF(C27="leer","leer",IF(C27="a",C29&amp;C30&amp;C31,IF(C27="b",C35&amp;C36&amp;C37,IF(C27="c",C29&amp;C30&amp;C31&amp;C35&amp;C36&amp;C37,0))))</f>
        <v>leer</v>
      </c>
      <c r="G27" t="str">
        <f>IF(F30&gt;=3,IF(G33="dauerhaft ","erheblichen Abnahme der Treibhausgasemissionen (jährlich um mehr als 100 Tonnen CO2-Äquivalente)","erheblichen Abnahme der Treibhausgasemissionen"),IF(F30&gt;0,IF(G33="dauerhaft ","Abnahme der Treibhausgasemissionen (jährlich um bis zu 100 Tonnen CO2-Äquivalente)","Abnahme der Treibhausgasemissionen"),""))</f>
        <v/>
      </c>
    </row>
    <row r="28" spans="1:24" x14ac:dyDescent="0.2">
      <c r="A28" s="27"/>
      <c r="B28" s="9"/>
      <c r="C28" s="28"/>
      <c r="D28" s="49"/>
      <c r="E28" s="9"/>
      <c r="F28" s="17" t="str">
        <f>IF(C27="leer","leer",IF(C27="a",C33&amp;C34&amp;C31,IF(C27="b",C35&amp;C36&amp;C37,IF(C27="c",C33&amp;C34&amp;C31&amp;C35&amp;C36&amp;C37,0))))</f>
        <v>leer</v>
      </c>
    </row>
    <row r="29" spans="1:24" x14ac:dyDescent="0.2">
      <c r="A29" s="27">
        <v>2</v>
      </c>
      <c r="B29" s="9" t="s">
        <v>45</v>
      </c>
      <c r="C29" s="28" t="str">
        <f>_xlfn.IFNA(VLOOKUP("x",'04.2 Verkehr'!$K$59:$N$121,4,0),"leer")</f>
        <v>leer</v>
      </c>
      <c r="D29" s="49" t="str">
        <f>IF(OR($C$27="d",$F$3="leer"),"",IF(OR(C29="p",C29="ppp"),VLOOKUP("x",'04.2 Verkehr'!$K$59:$P$121,6,0),""))</f>
        <v/>
      </c>
      <c r="E29" s="9"/>
      <c r="F29" s="15" t="s">
        <v>47</v>
      </c>
      <c r="G29" t="str">
        <f>IF(AND(F30&gt;0,F32&gt;0)," als auch zu einer ","")</f>
        <v/>
      </c>
    </row>
    <row r="30" spans="1:24" x14ac:dyDescent="0.2">
      <c r="A30" s="27" t="s">
        <v>61</v>
      </c>
      <c r="B30" s="9" t="s">
        <v>45</v>
      </c>
      <c r="C30" s="28" t="str">
        <f>_xlfn.IFNA(VLOOKUP("x",'04.2 Verkehr'!$K$144:$N$213,4,0),"leer")</f>
        <v>leer</v>
      </c>
      <c r="D30" s="49" t="str">
        <f>IF(OR($C$27="d",$F$3="leer"),"",IF(OR(C30="p",C30="ppp"),VLOOKUP("x",'04.2 Verkehr'!$K$144:$P$213,6,0),""))</f>
        <v/>
      </c>
      <c r="E30" s="9"/>
      <c r="F30" s="16">
        <f>IF(AND(LEN($F27)-LEN(SUBSTITUTE(LOWER($F27),"*p*",))&gt;0,C31="kurz"),2,LEN($F27)-LEN(SUBSTITUTE(LOWER($F27),"p",)))</f>
        <v>0</v>
      </c>
      <c r="G30" t="str">
        <f>IF(F32&gt;=3,IF(G33="dauerhaft ","erheblichen Zunahme der Treibhausgasemissionen (jährlich um mehr als 100 Tonnen CO2-Äquivalente)","erheblichen Zunahme der Treibhausgasemissionen"),IF(F32&gt;0,IF(G33="dauerhaft ","Zunahme der Treibhausgasemissionen (jährlich um bis zu 100 Tonnen CO2-Äquivalente)","Zunahme der Treibhausgasemissionen"),""))</f>
        <v/>
      </c>
    </row>
    <row r="31" spans="1:24" x14ac:dyDescent="0.2">
      <c r="A31" s="27">
        <v>3</v>
      </c>
      <c r="B31" s="9" t="s">
        <v>46</v>
      </c>
      <c r="C31" s="28" t="str">
        <f>IF(AND(C29=0,C30=0),0,_xlfn.IFNA(VLOOKUP("x",'04.2 Verkehr'!$K$230:$N$240,4,0),"leer"))</f>
        <v>leer</v>
      </c>
      <c r="D31" s="49"/>
      <c r="E31" s="9"/>
      <c r="F31" s="15" t="s">
        <v>48</v>
      </c>
      <c r="G31" t="str">
        <f>IF(OR(F30=0,F32=0),".",IF(OR(F30=F32,AND(F30&lt;3,F32&lt;3)),". Es lässt sich nicht abschätzen, welcher der beiden Effekte auf die Treibhausgasemissionen "&amp;G32&amp;" überwiegt.",(IF(F30&lt;F32,". Voraussichtlich überwiegt dabei "&amp;G32&amp;" der Effekt der Zunahme auf die Treibhausgasemissionen.",". Voraussichtlich überwiegt dabei "&amp;G32&amp;" der Effekt der Abnahme auf die Treibhausgasemissionen."))))</f>
        <v>.</v>
      </c>
    </row>
    <row r="32" spans="1:24" x14ac:dyDescent="0.2">
      <c r="A32" s="27"/>
      <c r="B32" s="9"/>
      <c r="C32" s="28"/>
      <c r="D32" s="49" t="str">
        <f>IF(OR($C$27="d",$F$3="leer"),"",IF(OR(C32="p",C32="ppp"),VLOOKUP("x",'04.2 Verkehr'!$K$433:$P$483,6,0),""))</f>
        <v/>
      </c>
      <c r="E32" s="9"/>
      <c r="F32" s="16">
        <f>LEN($F27)-LEN(SUBSTITUTE(LOWER($F27),"n",))</f>
        <v>0</v>
      </c>
      <c r="G32" t="str">
        <f>"im Handlungsfeld "&amp;A25</f>
        <v>im Handlungsfeld Verkehr</v>
      </c>
    </row>
    <row r="33" spans="1:24" x14ac:dyDescent="0.2">
      <c r="A33" s="27" t="s">
        <v>164</v>
      </c>
      <c r="B33" s="9" t="s">
        <v>45</v>
      </c>
      <c r="C33" s="28" t="str">
        <f>IF(AND(C29="ppp",C31="kurz"),"p",IF(AND(C29="nnn",C31="kurz"),"n",C29))</f>
        <v>leer</v>
      </c>
      <c r="D33" s="49"/>
      <c r="E33" s="9"/>
      <c r="F33" s="15" t="s">
        <v>39</v>
      </c>
      <c r="G33" t="str">
        <f>IF(C31=F33,"zeitlich beschränkt ","dauerhaft ")</f>
        <v xml:space="preserve">dauerhaft </v>
      </c>
    </row>
    <row r="34" spans="1:24" x14ac:dyDescent="0.2">
      <c r="A34" s="27" t="s">
        <v>165</v>
      </c>
      <c r="B34" s="9" t="s">
        <v>45</v>
      </c>
      <c r="C34" s="28" t="str">
        <f>IF(AND(C30="ppp",C31="kurz"),"p",IF(AND(C30="nnn",C31="kurz"),"n",C30))</f>
        <v>leer</v>
      </c>
      <c r="D34" s="49"/>
      <c r="E34" s="9"/>
      <c r="F34" s="15"/>
    </row>
    <row r="35" spans="1:24" ht="14.25" customHeight="1" x14ac:dyDescent="0.2">
      <c r="A35" s="27">
        <v>4</v>
      </c>
      <c r="B35" s="9" t="s">
        <v>45</v>
      </c>
      <c r="C35" s="28" t="str">
        <f>_xlfn.IFNA(VLOOKUP("x",'04.2 Verkehr'!$K$272:$N$325,4,0),"leer")</f>
        <v>leer</v>
      </c>
      <c r="D35" s="49" t="str">
        <f>IF(OR($C$27="d",$F$3="leer"),"",IF(OR(C35="p",C35="ppp"),VLOOKUP("x",'04.2 Verkehr'!$K$272:$P$325,6,0),""))</f>
        <v/>
      </c>
      <c r="E35" s="9"/>
      <c r="F35" s="16" t="s">
        <v>64</v>
      </c>
      <c r="G35" s="39" t="str">
        <f>"Die BA-Vorlage hat "&amp;G32&amp;" voraussichtlich keine Auswirkungen auf den Klimaschutz."</f>
        <v>Die BA-Vorlage hat im Handlungsfeld Verkehr voraussichtlich keine Auswirkungen auf den Klimaschutz.</v>
      </c>
      <c r="H35" s="38"/>
      <c r="I35" s="38"/>
      <c r="J35" s="38"/>
      <c r="K35" s="38"/>
      <c r="L35" s="38"/>
      <c r="M35" s="38"/>
      <c r="N35" s="38"/>
      <c r="O35" s="38"/>
      <c r="P35" s="38"/>
      <c r="Q35" s="38"/>
      <c r="R35" s="38"/>
      <c r="S35" s="38"/>
      <c r="T35" s="38"/>
      <c r="U35" s="38"/>
      <c r="V35" s="38"/>
      <c r="W35" s="38"/>
      <c r="X35" s="38"/>
    </row>
    <row r="36" spans="1:24" ht="14.25" customHeight="1" x14ac:dyDescent="0.2">
      <c r="A36" s="27" t="s">
        <v>102</v>
      </c>
      <c r="B36" s="9" t="s">
        <v>45</v>
      </c>
      <c r="C36" s="28" t="str">
        <f>_xlfn.IFNA(VLOOKUP("x",'04.2 Verkehr'!$K$351:$N$409,4,0),"leer")</f>
        <v>leer</v>
      </c>
      <c r="D36" s="49" t="str">
        <f>IF(OR($C$27="d",$F$3="leer"),"",IF(OR(C36="p",C36="ppp"),VLOOKUP("x",'04.2 Verkehr'!$K$351:$P$409,6,0),""))</f>
        <v/>
      </c>
      <c r="E36" s="9"/>
      <c r="F36" s="16">
        <f>LEN($F27)-LEN(SUBSTITUTE(LOWER($F27),"leer",))</f>
        <v>4</v>
      </c>
      <c r="G36" s="39"/>
      <c r="H36" s="38"/>
      <c r="I36" s="38"/>
      <c r="J36" s="38"/>
      <c r="K36" s="38"/>
      <c r="L36" s="38"/>
      <c r="M36" s="38"/>
      <c r="N36" s="38"/>
      <c r="O36" s="38"/>
      <c r="P36" s="38"/>
      <c r="Q36" s="38"/>
      <c r="R36" s="38"/>
      <c r="S36" s="38"/>
      <c r="T36" s="38"/>
      <c r="U36" s="38"/>
      <c r="V36" s="38"/>
      <c r="W36" s="38"/>
      <c r="X36" s="38"/>
    </row>
    <row r="37" spans="1:24" ht="15" customHeight="1" x14ac:dyDescent="0.2">
      <c r="A37" s="27">
        <v>5</v>
      </c>
      <c r="B37" s="9" t="s">
        <v>45</v>
      </c>
      <c r="C37" s="28" t="str">
        <f>_xlfn.IFNA(VLOOKUP("x",'04.2 Verkehr'!$K$433:$N$483,4,0),"leer")</f>
        <v>leer</v>
      </c>
      <c r="D37" s="49" t="str">
        <f>IF(OR($C$27="d",$F$3="leer"),"",IF(OR(C37="p",C37="ppp"),VLOOKUP("x",'04.2 Verkehr'!$K$433:$P$483,6,0),""))</f>
        <v/>
      </c>
      <c r="E37" s="9"/>
      <c r="F37" s="5"/>
      <c r="G37" s="498" t="str">
        <f>IF(OR(AND(C29=0,C30=0,C35=0,C36=0,C37=0),AND(C27="a",C29=0,C30=0,C31=0)),G35,IF(F3="leer","",IF(F3="nein","",IF(AND(F36&gt;0,NOT(F27="*leer*")),"Bitte alle Fragen beantworten.",IF(F27="leer","",IF(F27=0,G35,IF(AND(C29=0,C30=0),"Die BA-Vorlage führt "&amp;G32&amp;" "&amp;"voraussichtlich zu einer "&amp;G27&amp;G29&amp;G30&amp;G31,IF(AND(F30=0,F32=0),"Die BA-Vorlage führt "&amp;G32&amp;" "&amp;G33&amp;" voraussichtlich weder zu einer Zunahme noch zu einer Abnahme der Treibhausgasemissionen.",IF(C33="n","Die BA-Vorlage führt "&amp;G32&amp;" "&amp;G33&amp;"voraussichtlich zu einer "&amp;G30&amp;G29&amp;G27&amp;G31,"Die BA-Vorlage führt "&amp;G32&amp;" "&amp;G33&amp;"voraussichtlich zu einer "&amp;G27&amp;G29&amp;G30&amp;G31)))))))))</f>
        <v/>
      </c>
      <c r="H37" s="499"/>
      <c r="I37" s="499"/>
      <c r="J37" s="499"/>
      <c r="K37" s="499"/>
      <c r="L37" s="499"/>
      <c r="M37" s="499"/>
      <c r="N37" s="499"/>
      <c r="O37" s="499"/>
      <c r="P37" s="499"/>
      <c r="Q37" s="499"/>
      <c r="R37" s="499"/>
      <c r="S37" s="499"/>
      <c r="T37" s="499"/>
      <c r="U37" s="499"/>
      <c r="V37" s="499"/>
      <c r="W37" s="499"/>
      <c r="X37" s="500"/>
    </row>
    <row r="38" spans="1:24" ht="15" thickBot="1" x14ac:dyDescent="0.25">
      <c r="A38" s="29"/>
      <c r="B38" s="30"/>
      <c r="C38" s="31"/>
      <c r="D38" s="9"/>
      <c r="E38" s="9"/>
      <c r="F38" s="5"/>
      <c r="G38" s="501"/>
      <c r="H38" s="502"/>
      <c r="I38" s="502"/>
      <c r="J38" s="502"/>
      <c r="K38" s="502"/>
      <c r="L38" s="502"/>
      <c r="M38" s="502"/>
      <c r="N38" s="502"/>
      <c r="O38" s="502"/>
      <c r="P38" s="502"/>
      <c r="Q38" s="502"/>
      <c r="R38" s="502"/>
      <c r="S38" s="502"/>
      <c r="T38" s="502"/>
      <c r="U38" s="502"/>
      <c r="V38" s="502"/>
      <c r="W38" s="502"/>
      <c r="X38" s="503"/>
    </row>
    <row r="39" spans="1:24" x14ac:dyDescent="0.2">
      <c r="A39" s="33"/>
      <c r="B39" s="33"/>
      <c r="C39" s="33"/>
      <c r="D39" s="9"/>
      <c r="E39" s="9"/>
      <c r="F39" s="14">
        <f>IF(OR(F27="nein",F27=0,F27="leer"),0,IF(AND(F30&gt;F32,F30&gt;=3),"ppp",IF(AND(F30&gt;F32,F30&lt;3),"p",IF(AND(F30&lt;F32,F32&gt;=3),"nnn",IF(AND(F30&lt;F32,F32&lt;3),"n",IF(F30=F32,0,""))))))</f>
        <v>0</v>
      </c>
      <c r="G39" s="45"/>
      <c r="H39" s="45"/>
      <c r="I39" s="45"/>
      <c r="J39" s="45"/>
      <c r="K39" s="45"/>
      <c r="L39" s="45"/>
      <c r="M39" s="45"/>
      <c r="N39" s="45"/>
      <c r="O39" s="45"/>
      <c r="P39" s="45"/>
      <c r="Q39" s="45"/>
      <c r="R39" s="45"/>
      <c r="S39" s="45"/>
      <c r="T39" s="45"/>
      <c r="U39" s="45"/>
      <c r="V39" s="45"/>
      <c r="W39" s="45"/>
      <c r="X39" s="45"/>
    </row>
    <row r="40" spans="1:24" x14ac:dyDescent="0.2">
      <c r="A40" s="9"/>
      <c r="B40" s="9"/>
      <c r="C40" s="9"/>
      <c r="D40" s="9"/>
      <c r="E40" s="9"/>
      <c r="F40" s="188" t="str">
        <f>F28</f>
        <v>leer</v>
      </c>
      <c r="G40" s="45"/>
      <c r="H40" s="45"/>
      <c r="I40" s="45"/>
      <c r="J40" s="45"/>
      <c r="K40" s="45"/>
      <c r="L40" s="45"/>
      <c r="M40" s="45"/>
      <c r="N40" s="45"/>
      <c r="O40" s="45"/>
      <c r="P40" s="45"/>
      <c r="Q40" s="45"/>
      <c r="R40" s="45"/>
      <c r="S40" s="45"/>
      <c r="T40" s="45"/>
      <c r="U40" s="45"/>
      <c r="V40" s="45"/>
      <c r="W40" s="45"/>
      <c r="X40" s="45"/>
    </row>
    <row r="41" spans="1:24" ht="15" thickBot="1" x14ac:dyDescent="0.25">
      <c r="A41" s="495" t="s">
        <v>52</v>
      </c>
      <c r="B41" s="495"/>
      <c r="C41" s="495"/>
      <c r="D41" s="47"/>
      <c r="E41" s="8"/>
    </row>
    <row r="42" spans="1:24" ht="15" thickBot="1" x14ac:dyDescent="0.25">
      <c r="A42" s="24" t="s">
        <v>18</v>
      </c>
      <c r="B42" s="25"/>
      <c r="C42" s="26" t="s">
        <v>17</v>
      </c>
      <c r="D42" s="9"/>
      <c r="E42" s="9"/>
      <c r="F42" s="18" t="s">
        <v>57</v>
      </c>
      <c r="G42" s="19" t="s">
        <v>58</v>
      </c>
    </row>
    <row r="43" spans="1:24" x14ac:dyDescent="0.2">
      <c r="A43" s="27">
        <v>1</v>
      </c>
      <c r="B43" s="9" t="s">
        <v>60</v>
      </c>
      <c r="C43" s="28" t="str">
        <f>_xlfn.IFNA(VLOOKUP("x",'04.3 Energieversorgung'!$K$29:$N$36,4,0),"leer")</f>
        <v>leer</v>
      </c>
      <c r="E43" s="9"/>
      <c r="F43" s="17" t="str">
        <f>IF(C43="a",C45,IF(C43="b",C46&amp;C47,IF(C43="c",C45&amp;C46&amp;C47,IF(C43="d","nein","leer"))))</f>
        <v>leer</v>
      </c>
      <c r="G43" t="str">
        <f>IF(F45&gt;=3,"erheblichen Abnahme der Treibhausgasemissionen (jährlich um mehr als 100 Tonnen CO2-Äquivalente)",IF(F45&gt;0,"Abnahme der Treibhausgasemissionen (jährlich um bis zu 100 Tonnen CO2-Äquivalente)",""))</f>
        <v/>
      </c>
    </row>
    <row r="44" spans="1:24" x14ac:dyDescent="0.2">
      <c r="A44" s="27"/>
      <c r="B44" s="9"/>
      <c r="C44" s="28"/>
      <c r="D44" s="49"/>
      <c r="E44" s="9"/>
      <c r="F44" s="15" t="s">
        <v>47</v>
      </c>
      <c r="G44" t="str">
        <f>IF(AND(F45&gt;0,F47&gt;0)," als auch zu einer ","")</f>
        <v/>
      </c>
    </row>
    <row r="45" spans="1:24" x14ac:dyDescent="0.2">
      <c r="A45" s="27">
        <v>3</v>
      </c>
      <c r="B45" s="9" t="s">
        <v>45</v>
      </c>
      <c r="C45" s="28" t="str">
        <f>_xlfn.IFNA(VLOOKUP("x",'04.3 Energieversorgung'!$K$62:$N$159,4,0),"leer")</f>
        <v>leer</v>
      </c>
      <c r="D45" s="49" t="str">
        <f>IF(OR($C$43="d",$F$3="leer"),"",IF(OR(C45="p",C45="ppp"),VLOOKUP("x",'04.3 Energieversorgung'!$K$62:$P$159,6,0),""))</f>
        <v/>
      </c>
      <c r="E45" s="9"/>
      <c r="F45" s="16">
        <f>LEN($F43)-LEN(SUBSTITUTE(LOWER($F43),"p",))</f>
        <v>0</v>
      </c>
      <c r="G45" t="str">
        <f>IF(F47&gt;=3,"erheblichen Zunahme der Treibhausgasemissionen (jährlich um mehr als 100 Tonnen CO2-Äquivalente)",IF(F47&gt;0,"Zunahme der Treibhausgasemissionen (jährlich um bis zu 100 Tonnen CO2-Äquivalente)",""))</f>
        <v/>
      </c>
    </row>
    <row r="46" spans="1:24" x14ac:dyDescent="0.2">
      <c r="A46" s="27">
        <v>4</v>
      </c>
      <c r="B46" s="9" t="s">
        <v>45</v>
      </c>
      <c r="C46" s="28" t="str">
        <f>_xlfn.IFNA(VLOOKUP("x",'04.3 Energieversorgung'!$K$177:$N$222,4,0),"leer")</f>
        <v>leer</v>
      </c>
      <c r="D46" s="49" t="str">
        <f>IF(OR($C$43="d",$F$3="leer"),"",IF(OR(C46="p",C46="ppp"),VLOOKUP("x",'04.3 Energieversorgung'!$K$177:$P$222,6,0),""))</f>
        <v/>
      </c>
      <c r="E46" s="9"/>
      <c r="F46" s="15" t="s">
        <v>48</v>
      </c>
      <c r="G46" t="str">
        <f>IF(OR(F45=0,F47=0),".",IF(OR(F45=F47,AND(F45&lt;3,F47&lt;3)),". Es lässt sich nicht abschätzen, welcher der beiden Effekte auf die Treibhausgasemissionen "&amp;G47&amp;" überwiegt.",(IF(F45&lt;F47,". Voraussichtlich überwiegt dabei "&amp;G47&amp;" der Effekt der Zunahme auf die Treibhausgasemissionen.",". Voraussichtlich überwiegt dabei "&amp;G47&amp;" der Effekt der Abnahme auf die Treibhausgasemissionen."))))</f>
        <v>.</v>
      </c>
    </row>
    <row r="47" spans="1:24" x14ac:dyDescent="0.2">
      <c r="A47" s="27">
        <v>5</v>
      </c>
      <c r="B47" s="9" t="s">
        <v>45</v>
      </c>
      <c r="C47" s="28" t="str">
        <f>_xlfn.IFNA(VLOOKUP("x",'04.3 Energieversorgung'!$K$245:$N$404,4,0),"leer")</f>
        <v>leer</v>
      </c>
      <c r="D47" s="49" t="str">
        <f>IF(OR($C$43="d",$F$3="leer"),"",IF(OR(C47="p",C47="ppp"),VLOOKUP("x",'04.3 Energieversorgung'!$K$245:$P$404,6,0),""))</f>
        <v/>
      </c>
      <c r="E47" s="9"/>
      <c r="F47" s="16">
        <f>LEN($F43)-LEN(SUBSTITUTE(LOWER($F43),"n",))</f>
        <v>0</v>
      </c>
      <c r="G47" t="str">
        <f>"im Handlungsfeld "&amp;A41</f>
        <v>im Handlungsfeld Energieversorgung</v>
      </c>
    </row>
    <row r="48" spans="1:24" x14ac:dyDescent="0.2">
      <c r="A48" s="27"/>
      <c r="B48" s="9"/>
      <c r="C48" s="28"/>
      <c r="D48" s="9"/>
      <c r="E48" s="9"/>
      <c r="F48" s="16" t="s">
        <v>64</v>
      </c>
      <c r="G48" s="39" t="str">
        <f>"Die BA-Vorlage hat "&amp;G47&amp;" voraussichtlich keine Auswirkungen auf den Klimaschutz."</f>
        <v>Die BA-Vorlage hat im Handlungsfeld Energieversorgung voraussichtlich keine Auswirkungen auf den Klimaschutz.</v>
      </c>
    </row>
    <row r="49" spans="1:25" ht="14.25" customHeight="1" x14ac:dyDescent="0.2">
      <c r="A49" s="27"/>
      <c r="B49" s="9"/>
      <c r="C49" s="28"/>
      <c r="D49" s="9"/>
      <c r="E49" s="9"/>
      <c r="F49" s="16">
        <f>LEN($F43)-LEN(SUBSTITUTE(LOWER($F43),"leer",))</f>
        <v>4</v>
      </c>
      <c r="G49" s="498" t="str">
        <f>IF(F3="leer","",IF(F3="nein","",IF(AND(F49&gt;0,NOT(F43="*leer*")),"Bitte alle Fragen beantworten.",IF(F43="leer","",IF(F43="nein",G48,IF(AND(F45=0,F47=0),"Die BA-Vorlage führt "&amp;G47&amp;" voraussichtlich weder zu einer Zunahme noch zu einer Abnahme der Treibhausgasemissionen.","Die BA-Vorlage führt "&amp;G47&amp;" voraussichtlich zu einer "&amp;G43&amp;G44&amp;G45&amp;G46))))))</f>
        <v/>
      </c>
      <c r="H49" s="499"/>
      <c r="I49" s="499"/>
      <c r="J49" s="499"/>
      <c r="K49" s="499"/>
      <c r="L49" s="499"/>
      <c r="M49" s="499"/>
      <c r="N49" s="499"/>
      <c r="O49" s="499"/>
      <c r="P49" s="499"/>
      <c r="Q49" s="499"/>
      <c r="R49" s="499"/>
      <c r="S49" s="499"/>
      <c r="T49" s="499"/>
      <c r="U49" s="499"/>
      <c r="V49" s="499"/>
      <c r="W49" s="499"/>
      <c r="X49" s="500"/>
      <c r="Y49" s="6"/>
    </row>
    <row r="50" spans="1:25" ht="15" thickBot="1" x14ac:dyDescent="0.25">
      <c r="A50" s="29"/>
      <c r="B50" s="30"/>
      <c r="C50" s="31"/>
      <c r="D50" s="9"/>
      <c r="E50" s="9"/>
      <c r="F50" s="16"/>
      <c r="G50" s="501"/>
      <c r="H50" s="502"/>
      <c r="I50" s="502"/>
      <c r="J50" s="502"/>
      <c r="K50" s="502"/>
      <c r="L50" s="502"/>
      <c r="M50" s="502"/>
      <c r="N50" s="502"/>
      <c r="O50" s="502"/>
      <c r="P50" s="502"/>
      <c r="Q50" s="502"/>
      <c r="R50" s="502"/>
      <c r="S50" s="502"/>
      <c r="T50" s="502"/>
      <c r="U50" s="502"/>
      <c r="V50" s="502"/>
      <c r="W50" s="502"/>
      <c r="X50" s="503"/>
    </row>
    <row r="51" spans="1:25" x14ac:dyDescent="0.2">
      <c r="A51" s="33"/>
      <c r="B51" s="33"/>
      <c r="C51" s="33"/>
      <c r="D51" s="9"/>
      <c r="E51" s="9"/>
      <c r="F51" s="14">
        <f>IF(OR(F43="nein",F43=0,F43="leer"),0,IF(OR(AND(F47&lt;3,F45&lt;3),F45=F47),0,IF(AND(F45&gt;F47,F45&gt;=3),"ppp",IF(AND(F45&gt;F47,F45&lt;3),"p",IF(AND(F45&lt;F47,F47&gt;=3),"nnn",IF(AND(F45&lt;F47,F47&lt;3),"n",IF(OR(AND(F47&lt;3,F45&lt;3),F45=F47),0,"")))))))</f>
        <v>0</v>
      </c>
      <c r="G51" s="45"/>
      <c r="H51" s="45"/>
      <c r="I51" s="45"/>
      <c r="J51" s="45"/>
      <c r="K51" s="45"/>
      <c r="L51" s="45"/>
      <c r="M51" s="45"/>
      <c r="N51" s="45"/>
      <c r="O51" s="45"/>
      <c r="P51" s="45"/>
      <c r="Q51" s="45"/>
      <c r="R51" s="45"/>
      <c r="S51" s="45"/>
      <c r="T51" s="45"/>
      <c r="U51" s="45"/>
      <c r="V51" s="45"/>
      <c r="W51" s="45"/>
      <c r="X51" s="45"/>
    </row>
    <row r="52" spans="1:25" x14ac:dyDescent="0.2">
      <c r="A52" s="9"/>
      <c r="B52" s="9"/>
      <c r="C52" s="9"/>
      <c r="D52" s="9"/>
      <c r="E52" s="9"/>
      <c r="F52" s="188" t="str">
        <f>F43</f>
        <v>leer</v>
      </c>
      <c r="G52" s="45"/>
      <c r="H52" s="45"/>
      <c r="I52" s="45"/>
      <c r="J52" s="45"/>
      <c r="K52" s="45"/>
      <c r="L52" s="45"/>
      <c r="M52" s="45"/>
      <c r="N52" s="45"/>
      <c r="O52" s="45"/>
      <c r="P52" s="45"/>
      <c r="Q52" s="45"/>
      <c r="R52" s="45"/>
      <c r="S52" s="45"/>
      <c r="T52" s="45"/>
      <c r="U52" s="45"/>
      <c r="V52" s="45"/>
      <c r="W52" s="45"/>
      <c r="X52" s="45"/>
    </row>
    <row r="53" spans="1:25" ht="15" thickBot="1" x14ac:dyDescent="0.25">
      <c r="A53" s="495" t="s">
        <v>194</v>
      </c>
      <c r="B53" s="495"/>
      <c r="C53" s="495"/>
      <c r="D53" s="47"/>
      <c r="E53" s="8"/>
    </row>
    <row r="54" spans="1:25" ht="15" customHeight="1" thickBot="1" x14ac:dyDescent="0.25">
      <c r="A54" s="24" t="s">
        <v>18</v>
      </c>
      <c r="B54" s="25"/>
      <c r="C54" s="26" t="s">
        <v>17</v>
      </c>
      <c r="D54" s="9"/>
      <c r="E54" s="9"/>
      <c r="F54" s="18" t="s">
        <v>57</v>
      </c>
      <c r="G54" s="19" t="s">
        <v>58</v>
      </c>
    </row>
    <row r="55" spans="1:25" x14ac:dyDescent="0.2">
      <c r="A55" s="32">
        <v>1</v>
      </c>
      <c r="B55" s="9" t="s">
        <v>59</v>
      </c>
      <c r="C55" s="34" t="str">
        <f>_xlfn.IFNA(VLOOKUP("x",'04.4 Stadtgrün'!$K$26:$N$29,4,0),"leer")</f>
        <v>leer</v>
      </c>
      <c r="D55" s="9"/>
      <c r="E55" s="9"/>
      <c r="F55" s="17" t="str">
        <f>IF(C55="leer","leer",IF(C55="nein","nein",IF(C56="leer","leer",C56)))</f>
        <v>leer</v>
      </c>
      <c r="G55" t="str">
        <f>IF(F57&gt;=3,"erheblichen Abnahme der Treibhausgasemissionen (jährlich um mehr als 100 Tonnen CO2-Äquivalente)",IF(F57&gt;0,"Abnahme der Treibhausgasemissionen (jährlich um bis zu 100 Tonnen CO2-Äquivalente)",""))</f>
        <v/>
      </c>
    </row>
    <row r="56" spans="1:25" x14ac:dyDescent="0.2">
      <c r="A56" s="27">
        <v>2</v>
      </c>
      <c r="B56" s="9" t="s">
        <v>45</v>
      </c>
      <c r="C56" s="28" t="str">
        <f>_xlfn.IFNA(VLOOKUP("x",'04.4 Stadtgrün'!$K$52:$N$114,4,0),"leer")</f>
        <v>leer</v>
      </c>
      <c r="D56" s="49" t="str">
        <f>IF(OR($C$55="nein",$F$3="leer"),"",IF(OR(C56="p",C56="ppp"),VLOOKUP("x",'04.4 Stadtgrün'!$K$53:$P$114,6,0),""))</f>
        <v/>
      </c>
      <c r="E56" s="9"/>
      <c r="F56" s="15" t="s">
        <v>47</v>
      </c>
      <c r="G56" t="str">
        <f>IF(AND(F57&gt;0,F59&gt;0)," als auch zu einer ","")</f>
        <v/>
      </c>
    </row>
    <row r="57" spans="1:25" x14ac:dyDescent="0.2">
      <c r="A57" s="27"/>
      <c r="B57" s="9"/>
      <c r="C57" s="28"/>
      <c r="D57" s="9"/>
      <c r="E57" s="9"/>
      <c r="F57" s="16">
        <f>LEN($F55)-LEN(SUBSTITUTE(LOWER($F55),"p",))</f>
        <v>0</v>
      </c>
      <c r="G57" t="str">
        <f>IF(F59&gt;=3,"erheblichen Zunahme der Treibhausgasemissionen (jährlich um mehr als 100 Tonnen CO2-Äquivalente)",IF(F59&gt;0,"Zunahme der Treibhausgasemissionen (jährlich um bis zu 100 Tonnen CO2-Äquivalente)",""))</f>
        <v/>
      </c>
    </row>
    <row r="58" spans="1:25" x14ac:dyDescent="0.2">
      <c r="A58" s="27"/>
      <c r="B58" s="9"/>
      <c r="C58" s="28"/>
      <c r="D58" s="9"/>
      <c r="E58" s="9"/>
      <c r="F58" s="15" t="s">
        <v>48</v>
      </c>
      <c r="G58" t="str">
        <f>IF(OR(F57=0,F59=0),".",IF(OR(F57=F59,AND(F57&lt;3,F59&lt;3)),". Es lässt sich nicht abschätzen, welcher der beiden Effekte auf die Treibhausgasemissionen "&amp;G59&amp;" überwiegt.",(IF(F57&lt;F59,". Voraussichtlich überwiegt dabei "&amp;G59&amp;" der Effekt der Zunahme auf die Treibhausgasemissionen.",". Voraussichtlich überwiegt dabei "&amp;G59&amp;" der Effekt der Abnahme auf die Treibhausgasemissionen."))))</f>
        <v>.</v>
      </c>
    </row>
    <row r="59" spans="1:25" x14ac:dyDescent="0.2">
      <c r="A59" s="27"/>
      <c r="B59" s="9"/>
      <c r="C59" s="28"/>
      <c r="D59" s="9"/>
      <c r="E59" s="9"/>
      <c r="F59" s="16">
        <f>LEN($F55)-LEN(SUBSTITUTE(LOWER($F55),"n",))</f>
        <v>0</v>
      </c>
      <c r="G59" t="str">
        <f>"im Handlungsfeld "&amp;A53</f>
        <v>im Handlungsfeld Stadtgrün</v>
      </c>
    </row>
    <row r="60" spans="1:25" x14ac:dyDescent="0.2">
      <c r="A60" s="27"/>
      <c r="B60" s="9"/>
      <c r="C60" s="28"/>
      <c r="D60" s="9"/>
      <c r="E60" s="9"/>
      <c r="F60" s="16" t="s">
        <v>64</v>
      </c>
      <c r="G60" s="39" t="str">
        <f>"Die BA-Vorlage hat "&amp;G59&amp;" voraussichtlich keine Auswirkungen auf den Klimaschutz."</f>
        <v>Die BA-Vorlage hat im Handlungsfeld Stadtgrün voraussichtlich keine Auswirkungen auf den Klimaschutz.</v>
      </c>
    </row>
    <row r="61" spans="1:25" x14ac:dyDescent="0.2">
      <c r="A61" s="27"/>
      <c r="B61" s="9"/>
      <c r="C61" s="28"/>
      <c r="D61" s="9"/>
      <c r="E61" s="9"/>
      <c r="F61" s="16">
        <f>LEN($F55)-LEN(SUBSTITUTE(LOWER($F55),"leer",))</f>
        <v>4</v>
      </c>
      <c r="G61" s="498" t="str">
        <f>IF(F3="leer","",IF(F3="nein","",IF(F55="leer","Bitte alle Fragen beantworten.",IF(F55="nein",G60,IF(F55="leer","",IF(AND(F57=0,F59=0),"Die BA-Vorlage führt "&amp;G59&amp;" voraussichtlich weder zu einer Zunahme noch zu einer Abnahme der Treibhausgasemissionen.","Die BA-Vorlage führt "&amp;G59&amp;" voraussichtlich zu einer "&amp;G55&amp;G56&amp;G57&amp;G58))))))</f>
        <v/>
      </c>
      <c r="H61" s="499"/>
      <c r="I61" s="499"/>
      <c r="J61" s="499"/>
      <c r="K61" s="499"/>
      <c r="L61" s="499"/>
      <c r="M61" s="499"/>
      <c r="N61" s="499"/>
      <c r="O61" s="499"/>
      <c r="P61" s="499"/>
      <c r="Q61" s="499"/>
      <c r="R61" s="499"/>
      <c r="S61" s="499"/>
      <c r="T61" s="499"/>
      <c r="U61" s="499"/>
      <c r="V61" s="499"/>
      <c r="W61" s="499"/>
      <c r="X61" s="500"/>
    </row>
    <row r="62" spans="1:25" ht="15" thickBot="1" x14ac:dyDescent="0.25">
      <c r="A62" s="29"/>
      <c r="B62" s="30"/>
      <c r="C62" s="31"/>
      <c r="D62" s="9"/>
      <c r="E62" s="9"/>
      <c r="F62" s="16"/>
      <c r="G62" s="501"/>
      <c r="H62" s="502"/>
      <c r="I62" s="502"/>
      <c r="J62" s="502"/>
      <c r="K62" s="502"/>
      <c r="L62" s="502"/>
      <c r="M62" s="502"/>
      <c r="N62" s="502"/>
      <c r="O62" s="502"/>
      <c r="P62" s="502"/>
      <c r="Q62" s="502"/>
      <c r="R62" s="502"/>
      <c r="S62" s="502"/>
      <c r="T62" s="502"/>
      <c r="U62" s="502"/>
      <c r="V62" s="502"/>
      <c r="W62" s="502"/>
      <c r="X62" s="503"/>
    </row>
    <row r="63" spans="1:25" x14ac:dyDescent="0.2">
      <c r="A63" s="33"/>
      <c r="B63" s="33"/>
      <c r="C63" s="33"/>
      <c r="D63" s="9"/>
      <c r="E63" s="9"/>
      <c r="F63" s="14">
        <f>IF(OR(F55="nein",F55=0,F55="leer"),0,IF(OR(AND(F59&lt;3,F57&lt;3),F57=F59),0,IF(AND(F57&gt;F59,F57&gt;=3),"ppp",IF(AND(F57&gt;F59,F57&lt;3),"p",IF(AND(F57&lt;F59,F59&gt;=3),"nnn",IF(AND(F57&lt;F59,F59&lt;3),"n",IF(OR(AND(F59&lt;3,F57&lt;3),F57=F59),0,"")))))))</f>
        <v>0</v>
      </c>
      <c r="G63" s="45"/>
      <c r="H63" s="45"/>
      <c r="I63" s="45"/>
      <c r="J63" s="45"/>
      <c r="K63" s="45"/>
      <c r="L63" s="45"/>
      <c r="M63" s="45"/>
      <c r="N63" s="45"/>
      <c r="O63" s="45"/>
      <c r="P63" s="45"/>
      <c r="Q63" s="45"/>
      <c r="R63" s="45"/>
      <c r="S63" s="45"/>
      <c r="T63" s="45"/>
      <c r="U63" s="45"/>
      <c r="V63" s="45"/>
      <c r="W63" s="45"/>
      <c r="X63" s="45"/>
    </row>
    <row r="64" spans="1:25" x14ac:dyDescent="0.2">
      <c r="A64" s="9"/>
      <c r="B64" s="9"/>
      <c r="C64" s="9"/>
      <c r="D64" s="9"/>
      <c r="E64" s="9"/>
      <c r="F64" s="188" t="str">
        <f>F55</f>
        <v>leer</v>
      </c>
      <c r="G64" s="45"/>
      <c r="H64" s="45"/>
      <c r="I64" s="45"/>
      <c r="J64" s="45"/>
      <c r="K64" s="45"/>
      <c r="L64" s="45"/>
      <c r="M64" s="45"/>
      <c r="N64" s="45"/>
      <c r="O64" s="45"/>
      <c r="P64" s="45"/>
      <c r="Q64" s="45"/>
      <c r="R64" s="45"/>
      <c r="S64" s="45"/>
      <c r="T64" s="45"/>
      <c r="U64" s="45"/>
      <c r="V64" s="45"/>
      <c r="W64" s="45"/>
      <c r="X64" s="45"/>
    </row>
    <row r="65" spans="1:24" ht="15" thickBot="1" x14ac:dyDescent="0.25">
      <c r="A65" s="495" t="s">
        <v>193</v>
      </c>
      <c r="B65" s="495"/>
      <c r="C65" s="495"/>
      <c r="D65" s="47"/>
      <c r="E65" s="8"/>
    </row>
    <row r="66" spans="1:24" ht="15" thickBot="1" x14ac:dyDescent="0.25">
      <c r="A66" s="24" t="s">
        <v>18</v>
      </c>
      <c r="B66" s="25"/>
      <c r="C66" s="26" t="s">
        <v>17</v>
      </c>
      <c r="D66" s="9"/>
      <c r="E66" s="9"/>
      <c r="F66" s="18" t="s">
        <v>57</v>
      </c>
      <c r="G66" s="19" t="s">
        <v>58</v>
      </c>
    </row>
    <row r="67" spans="1:24" x14ac:dyDescent="0.2">
      <c r="A67" s="32">
        <v>1</v>
      </c>
      <c r="B67" s="9" t="s">
        <v>59</v>
      </c>
      <c r="C67" s="34" t="str">
        <f>_xlfn.IFNA(VLOOKUP("x",'04.5 Kreislaufwirtschaft'!$K$18:$N$21,4,0),"leer")</f>
        <v>leer</v>
      </c>
      <c r="D67" s="9"/>
      <c r="E67" s="9"/>
      <c r="F67" s="17" t="str">
        <f>IF(C67="leer","leer",IF(C67="nein","nein",C68&amp;C69))</f>
        <v>leer</v>
      </c>
    </row>
    <row r="68" spans="1:24" x14ac:dyDescent="0.2">
      <c r="A68" s="27">
        <v>2</v>
      </c>
      <c r="B68" s="9" t="s">
        <v>45</v>
      </c>
      <c r="C68" s="28" t="str">
        <f>_xlfn.IFNA(VLOOKUP("x",'04.5 Kreislaufwirtschaft'!$K$40:$N$43,4,0),"leer")</f>
        <v>leer</v>
      </c>
      <c r="D68" s="49" t="str">
        <f>IF(OR($C$67="nein",$F$3="leer"),"",IF(C68="p",VLOOKUP("x",'04.5 Kreislaufwirtschaft'!$K$40:$P$41,6,0),""))</f>
        <v/>
      </c>
      <c r="E68" s="9"/>
      <c r="F68" s="15" t="s">
        <v>47</v>
      </c>
      <c r="G68" t="s">
        <v>345</v>
      </c>
    </row>
    <row r="69" spans="1:24" x14ac:dyDescent="0.2">
      <c r="A69" s="27">
        <v>3</v>
      </c>
      <c r="B69" s="9" t="s">
        <v>45</v>
      </c>
      <c r="C69" s="28" t="str">
        <f>_xlfn.IFNA(VLOOKUP("x",'04.5 Kreislaufwirtschaft'!$K$59:$N$62,4,0),"leer")</f>
        <v>leer</v>
      </c>
      <c r="D69" s="49" t="str">
        <f>IF(OR($C$67="nein",$F$3="leer"),"",IF(C69="p",VLOOKUP("x",'04.5 Kreislaufwirtschaft'!K59:P60,6,0),""))</f>
        <v/>
      </c>
      <c r="E69" s="9"/>
      <c r="F69" s="16">
        <f>LEN($F67)-LEN(SUBSTITUTE(LOWER($F67),"p",))</f>
        <v>0</v>
      </c>
      <c r="G69" t="s">
        <v>346</v>
      </c>
    </row>
    <row r="70" spans="1:24" x14ac:dyDescent="0.2">
      <c r="A70" s="27"/>
      <c r="B70" s="9"/>
      <c r="C70" s="28"/>
      <c r="D70" s="49"/>
      <c r="E70" s="9"/>
      <c r="F70" s="15" t="s">
        <v>48</v>
      </c>
      <c r="G70" t="s">
        <v>347</v>
      </c>
    </row>
    <row r="71" spans="1:24" x14ac:dyDescent="0.2">
      <c r="A71" s="27"/>
      <c r="B71" s="9"/>
      <c r="C71" s="28"/>
      <c r="D71" s="9"/>
      <c r="E71" s="9"/>
      <c r="F71" s="16">
        <f>LEN($F67)-LEN(SUBSTITUTE(LOWER($F67),"n",))</f>
        <v>0</v>
      </c>
      <c r="G71" t="s">
        <v>348</v>
      </c>
    </row>
    <row r="72" spans="1:24" x14ac:dyDescent="0.2">
      <c r="A72" s="27"/>
      <c r="B72" s="9"/>
      <c r="C72" s="28"/>
      <c r="D72" s="9"/>
      <c r="E72" s="9"/>
      <c r="F72" s="16" t="s">
        <v>64</v>
      </c>
      <c r="G72" s="39" t="s">
        <v>349</v>
      </c>
    </row>
    <row r="73" spans="1:24" ht="14.25" customHeight="1" x14ac:dyDescent="0.2">
      <c r="A73" s="27"/>
      <c r="B73" s="9"/>
      <c r="C73" s="28"/>
      <c r="D73" s="9"/>
      <c r="E73" s="9"/>
      <c r="F73" s="16">
        <f>LEN($F67)-LEN(SUBSTITUTE(LOWER($F67),"leer",))</f>
        <v>4</v>
      </c>
      <c r="G73" s="496" t="str">
        <f>IF(F3="leer","",IF(F3="nein","",IF(AND(F73&gt;0,NOT(F67="*leer*")),"Bitte alle Fragen beantworten.",IF(F67="nein",G68,IF(F67="leer","",IF(AND(C68="p",C69="p"),G69,IF(AND(C68="p",C69="n"),G70,IF(AND(C68="n",C69="p"),G71,IF(AND(C68="n",C69="n"),G72,"")))))))))</f>
        <v/>
      </c>
      <c r="H73" s="497"/>
      <c r="I73" s="497"/>
      <c r="J73" s="497"/>
      <c r="K73" s="497"/>
      <c r="L73" s="497"/>
      <c r="M73" s="497"/>
      <c r="N73" s="497"/>
      <c r="O73" s="497"/>
      <c r="P73" s="497"/>
      <c r="Q73" s="497"/>
      <c r="R73" s="497"/>
      <c r="S73" s="497"/>
      <c r="T73" s="497"/>
      <c r="U73" s="497"/>
      <c r="V73" s="497"/>
      <c r="W73" s="497"/>
      <c r="X73" s="497"/>
    </row>
    <row r="74" spans="1:24" ht="15" thickBot="1" x14ac:dyDescent="0.25">
      <c r="A74" s="29"/>
      <c r="B74" s="30"/>
      <c r="C74" s="31"/>
      <c r="D74" s="9"/>
      <c r="E74" s="9"/>
      <c r="F74" s="16"/>
      <c r="G74" s="496"/>
      <c r="H74" s="497"/>
      <c r="I74" s="497"/>
      <c r="J74" s="497"/>
      <c r="K74" s="497"/>
      <c r="L74" s="497"/>
      <c r="M74" s="497"/>
      <c r="N74" s="497"/>
      <c r="O74" s="497"/>
      <c r="P74" s="497"/>
      <c r="Q74" s="497"/>
      <c r="R74" s="497"/>
      <c r="S74" s="497"/>
      <c r="T74" s="497"/>
      <c r="U74" s="497"/>
      <c r="V74" s="497"/>
      <c r="W74" s="497"/>
      <c r="X74" s="497"/>
    </row>
    <row r="75" spans="1:24" x14ac:dyDescent="0.2">
      <c r="A75" s="33"/>
      <c r="B75" s="33"/>
      <c r="C75" s="33"/>
      <c r="D75" s="9"/>
      <c r="E75" s="9"/>
      <c r="F75" s="14">
        <f>IF(OR(F67="nein",F67=0,F67="leer"),0,IF(OR(AND(F71&lt;3,F69&lt;3),F69=F71),0,IF(AND(F69&gt;F71,F69&gt;=3),"ppp",IF(AND(F69&gt;F71,F69&lt;3),"p",IF(AND(F69&lt;F71,F71&gt;=3),"nnn",IF(AND(F69&lt;F71,F71&lt;3),"n",IF(OR(AND(F71&lt;3,F69&lt;3),F69=F71),0,"")))))))</f>
        <v>0</v>
      </c>
      <c r="G75" s="45"/>
      <c r="H75" s="45"/>
      <c r="I75" s="45"/>
      <c r="J75" s="45"/>
      <c r="K75" s="45"/>
      <c r="L75" s="45"/>
      <c r="M75" s="45"/>
      <c r="N75" s="45"/>
      <c r="O75" s="45"/>
      <c r="P75" s="45"/>
      <c r="Q75" s="45"/>
      <c r="R75" s="45"/>
      <c r="S75" s="45"/>
      <c r="T75" s="45"/>
      <c r="U75" s="45"/>
      <c r="V75" s="45"/>
      <c r="W75" s="45"/>
      <c r="X75" s="45"/>
    </row>
    <row r="76" spans="1:24" x14ac:dyDescent="0.2">
      <c r="A76" s="9"/>
      <c r="B76" s="9"/>
      <c r="C76" s="9"/>
      <c r="D76" s="9"/>
      <c r="E76" s="9"/>
      <c r="F76" s="188" t="str">
        <f>F67</f>
        <v>leer</v>
      </c>
      <c r="G76" s="45"/>
      <c r="H76" s="45"/>
      <c r="I76" s="45"/>
      <c r="J76" s="45"/>
      <c r="K76" s="45"/>
      <c r="L76" s="45"/>
      <c r="M76" s="45"/>
      <c r="N76" s="45"/>
      <c r="O76" s="45"/>
      <c r="P76" s="45"/>
      <c r="Q76" s="45"/>
      <c r="R76" s="45"/>
      <c r="S76" s="45"/>
      <c r="T76" s="45"/>
      <c r="U76" s="45"/>
      <c r="V76" s="45"/>
      <c r="W76" s="45"/>
      <c r="X76" s="45"/>
    </row>
    <row r="77" spans="1:24" ht="15" thickBot="1" x14ac:dyDescent="0.25">
      <c r="A77" s="495" t="s">
        <v>54</v>
      </c>
      <c r="B77" s="495"/>
      <c r="C77" s="495"/>
      <c r="D77" s="47"/>
      <c r="E77" s="8"/>
    </row>
    <row r="78" spans="1:24" ht="15" thickBot="1" x14ac:dyDescent="0.25">
      <c r="A78" s="24" t="s">
        <v>18</v>
      </c>
      <c r="B78" s="25"/>
      <c r="C78" s="26" t="s">
        <v>17</v>
      </c>
      <c r="D78" s="9"/>
      <c r="E78" s="9"/>
      <c r="F78" s="18" t="s">
        <v>57</v>
      </c>
      <c r="G78" s="19" t="s">
        <v>58</v>
      </c>
    </row>
    <row r="79" spans="1:24" x14ac:dyDescent="0.2">
      <c r="A79" s="32">
        <v>1</v>
      </c>
      <c r="B79" s="9" t="s">
        <v>59</v>
      </c>
      <c r="C79" s="34" t="str">
        <f>_xlfn.IFNA(VLOOKUP("x",'04.6 Öffentliche Beschaffung'!$K$34:$N$37,4,0),"leer")</f>
        <v>leer</v>
      </c>
      <c r="D79" s="9"/>
      <c r="E79" s="9"/>
      <c r="F79" s="17" t="str">
        <f>IF(C79="leer","leer",IF(C79="nein","nein",C80&amp;C81))</f>
        <v>leer</v>
      </c>
      <c r="G79" t="s">
        <v>161</v>
      </c>
      <c r="H79" t="s">
        <v>352</v>
      </c>
    </row>
    <row r="80" spans="1:24" x14ac:dyDescent="0.2">
      <c r="A80" s="27">
        <v>2</v>
      </c>
      <c r="B80" s="9" t="s">
        <v>45</v>
      </c>
      <c r="C80" s="28" t="str">
        <f>_xlfn.IFNA(VLOOKUP("x",'04.6 Öffentliche Beschaffung'!$K$77:$N$114,4,0),"leer")</f>
        <v>leer</v>
      </c>
      <c r="D80" s="49" t="str">
        <f>IF(OR($C$79="nein",$F$3="leer"),"",IF(OR(C80="0-1",C80="0-2",C80="n-1"),VLOOKUP("x",'04.6 Öffentliche Beschaffung'!$K$78:$P$114,6,0),""))</f>
        <v/>
      </c>
      <c r="E80" s="9"/>
      <c r="F80" s="15" t="s">
        <v>47</v>
      </c>
      <c r="G80" t="s">
        <v>166</v>
      </c>
      <c r="H80" t="s">
        <v>353</v>
      </c>
    </row>
    <row r="81" spans="1:24" x14ac:dyDescent="0.2">
      <c r="A81" s="27">
        <v>3</v>
      </c>
      <c r="B81" s="9" t="s">
        <v>45</v>
      </c>
      <c r="C81" s="28" t="str">
        <f>_xlfn.IFNA(VLOOKUP("x",'04.6 Öffentliche Beschaffung'!$K$129:$N$145,4,0),"leer")</f>
        <v>leer</v>
      </c>
      <c r="D81" s="49" t="str">
        <f>IF(OR($C$79="nein",$F$3="leer"),"",IF(OR(C81="p",C81="ppp"),VLOOKUP("x",'04.6 Öffentliche Beschaffung'!$K$129:$P$145,6,0),""))</f>
        <v/>
      </c>
      <c r="E81" s="9"/>
      <c r="F81" s="16">
        <f>LEN($F79)-LEN(SUBSTITUTE(LOWER($F79),"p",))</f>
        <v>0</v>
      </c>
      <c r="G81" t="s">
        <v>162</v>
      </c>
      <c r="H81" t="s">
        <v>354</v>
      </c>
    </row>
    <row r="82" spans="1:24" x14ac:dyDescent="0.2">
      <c r="A82" s="27"/>
      <c r="B82" s="9"/>
      <c r="C82" s="28"/>
      <c r="D82" s="3"/>
      <c r="E82" s="9"/>
      <c r="F82" s="16"/>
      <c r="G82" t="s">
        <v>47</v>
      </c>
      <c r="H82" t="s">
        <v>163</v>
      </c>
    </row>
    <row r="83" spans="1:24" x14ac:dyDescent="0.2">
      <c r="A83" s="27"/>
      <c r="B83" s="9"/>
      <c r="C83" s="28"/>
      <c r="D83" s="3"/>
      <c r="E83" s="9"/>
      <c r="F83" s="16"/>
    </row>
    <row r="84" spans="1:24" x14ac:dyDescent="0.2">
      <c r="A84" s="27"/>
      <c r="B84" s="9"/>
      <c r="C84" s="28"/>
      <c r="D84" s="3"/>
      <c r="E84" s="9"/>
      <c r="F84" s="16"/>
    </row>
    <row r="85" spans="1:24" x14ac:dyDescent="0.2">
      <c r="A85" s="27"/>
      <c r="B85" s="9"/>
      <c r="C85" s="28"/>
      <c r="D85" s="9"/>
      <c r="E85" s="9"/>
      <c r="F85" s="15" t="s">
        <v>48</v>
      </c>
      <c r="G85" t="str">
        <f>IF(OR(F81=0,F86=0),".",IF(OR(F81=F86,AND(F81&lt;3,F86&lt;3)),". Es lässt sich nicht abschätzen, welcher der beiden Effekte auf die Treibhausgasemissionen "&amp;G86&amp;" überwiegt.",(IF(F81&lt;F86,". Voraussichtlich überwiegt dabei "&amp;G86&amp;" der Effekt der Zunahme auf die Treibhausgasemissionen.",". Voraussichtlich überwiegt dabei "&amp;G86&amp;" der Effekt der Abnahme auf die Treibhausgasemissionen."))))</f>
        <v>.</v>
      </c>
    </row>
    <row r="86" spans="1:24" x14ac:dyDescent="0.2">
      <c r="A86" s="27"/>
      <c r="B86" s="9"/>
      <c r="C86" s="28"/>
      <c r="D86" s="9"/>
      <c r="E86" s="9"/>
      <c r="F86" s="16">
        <f>IF(F81&gt;0,0,LEN($F79)-LEN(SUBSTITUTE(LOWER($F79),"n",)))</f>
        <v>0</v>
      </c>
      <c r="G86" t="str">
        <f>"im Handlungsfeld "&amp;A77</f>
        <v>im Handlungsfeld Öffentliche Beschaffung</v>
      </c>
    </row>
    <row r="87" spans="1:24" x14ac:dyDescent="0.2">
      <c r="A87" s="27"/>
      <c r="B87" s="9"/>
      <c r="C87" s="28"/>
      <c r="D87" s="9"/>
      <c r="E87" s="9"/>
      <c r="F87" s="16" t="s">
        <v>64</v>
      </c>
      <c r="G87" t="s">
        <v>350</v>
      </c>
    </row>
    <row r="88" spans="1:24" ht="14.25" customHeight="1" x14ac:dyDescent="0.2">
      <c r="A88" s="27"/>
      <c r="B88" s="9"/>
      <c r="C88" s="28"/>
      <c r="D88" s="9"/>
      <c r="E88" s="9"/>
      <c r="F88" s="16">
        <f>LEN($F79)-LEN(SUBSTITUTE(LOWER($F79),"leer",))</f>
        <v>4</v>
      </c>
      <c r="G88" s="498" t="str">
        <f>IF((IF(F3="leer"," ",IF(F3="nein"," ",IF(AND(F88&gt;0,NOT(F79="*leer*")),"Bitte alle Fragen beantworten.",IF(F79="nein",G87,IF(C80=0,"",VLOOKUP(C80,$G$79:$H$81,2,0))&amp;IF(C81="p",H82,""))))))="",G87,IF(F3="leer","",IF(F3="nein","",IF(AND(F88&gt;0,NOT(F79="*leer*")),"Bitte alle Fragen beantworten.",IF(F79="nein",G87,IF(C80=0,"",VLOOKUP(C80,$G$79:$H$81,2,0))&amp;IF(C81="p",H82,""))))))</f>
        <v/>
      </c>
      <c r="H88" s="499"/>
      <c r="I88" s="499"/>
      <c r="J88" s="499"/>
      <c r="K88" s="499"/>
      <c r="L88" s="499"/>
      <c r="M88" s="499"/>
      <c r="N88" s="499"/>
      <c r="O88" s="499"/>
      <c r="P88" s="499"/>
      <c r="Q88" s="499"/>
      <c r="R88" s="499"/>
      <c r="S88" s="499"/>
      <c r="T88" s="499"/>
      <c r="U88" s="499"/>
      <c r="V88" s="499"/>
      <c r="W88" s="499"/>
      <c r="X88" s="500"/>
    </row>
    <row r="89" spans="1:24" ht="15" thickBot="1" x14ac:dyDescent="0.25">
      <c r="A89" s="29"/>
      <c r="B89" s="30"/>
      <c r="C89" s="31"/>
      <c r="D89" s="9"/>
      <c r="E89" s="9"/>
      <c r="F89" s="16"/>
      <c r="G89" s="501"/>
      <c r="H89" s="502"/>
      <c r="I89" s="502"/>
      <c r="J89" s="502"/>
      <c r="K89" s="502"/>
      <c r="L89" s="502"/>
      <c r="M89" s="502"/>
      <c r="N89" s="502"/>
      <c r="O89" s="502"/>
      <c r="P89" s="502"/>
      <c r="Q89" s="502"/>
      <c r="R89" s="502"/>
      <c r="S89" s="502"/>
      <c r="T89" s="502"/>
      <c r="U89" s="502"/>
      <c r="V89" s="502"/>
      <c r="W89" s="502"/>
      <c r="X89" s="503"/>
    </row>
    <row r="90" spans="1:24" x14ac:dyDescent="0.2">
      <c r="A90" s="33"/>
      <c r="B90" s="33"/>
      <c r="C90" s="33"/>
      <c r="D90" s="9"/>
      <c r="E90" s="9"/>
      <c r="F90" s="14">
        <f>IF(OR(F79="nein",F79=0,F79="leer"),0,IF(OR(AND(F86&lt;3,F81&lt;3),F81=F86),0,IF(AND(F81&gt;F86,F81&gt;=3),"ppp",IF(AND(F81&gt;F86,F81&lt;3),"p",IF(AND(F81&lt;F86,F86&gt;=3),"nnn",IF(AND(F81&lt;F86,F86&lt;3),"n",IF(OR(AND(F86&lt;3,F81&lt;3),F81=F86),0,"")))))))</f>
        <v>0</v>
      </c>
      <c r="G90" s="204" t="s">
        <v>351</v>
      </c>
      <c r="H90" s="45"/>
      <c r="I90" s="45"/>
      <c r="J90" s="45"/>
      <c r="K90" s="45"/>
      <c r="L90" s="45"/>
      <c r="M90" s="45"/>
      <c r="N90" s="45"/>
      <c r="O90" s="45"/>
      <c r="P90" s="45"/>
      <c r="Q90" s="45"/>
      <c r="R90" s="45"/>
      <c r="S90" s="45"/>
      <c r="T90" s="45"/>
      <c r="U90" s="45"/>
      <c r="V90" s="45"/>
      <c r="W90" s="45"/>
      <c r="X90" s="45"/>
    </row>
    <row r="91" spans="1:24" x14ac:dyDescent="0.2">
      <c r="A91" s="9"/>
      <c r="B91" s="9"/>
      <c r="C91" s="9"/>
      <c r="D91" s="9"/>
      <c r="E91" s="9"/>
      <c r="F91" s="188" t="str">
        <f>F79</f>
        <v>leer</v>
      </c>
      <c r="G91" s="204" t="s">
        <v>414</v>
      </c>
      <c r="H91" s="45"/>
      <c r="I91" s="45"/>
      <c r="J91" s="45"/>
      <c r="K91" s="45"/>
      <c r="L91" s="45"/>
      <c r="M91" s="45"/>
      <c r="N91" s="45"/>
      <c r="O91" s="45"/>
      <c r="P91" s="45"/>
      <c r="Q91" s="45"/>
      <c r="R91" s="45"/>
      <c r="S91" s="45"/>
      <c r="T91" s="45"/>
      <c r="U91" s="45"/>
      <c r="V91" s="45"/>
      <c r="W91" s="45"/>
      <c r="X91" s="45"/>
    </row>
    <row r="92" spans="1:24" ht="15" thickBot="1" x14ac:dyDescent="0.25">
      <c r="A92" s="495" t="s">
        <v>55</v>
      </c>
      <c r="B92" s="495"/>
      <c r="C92" s="495"/>
      <c r="D92" s="47"/>
      <c r="E92" s="8"/>
    </row>
    <row r="93" spans="1:24" ht="15" thickBot="1" x14ac:dyDescent="0.25">
      <c r="A93" s="24" t="s">
        <v>18</v>
      </c>
      <c r="B93" s="25"/>
      <c r="C93" s="26" t="s">
        <v>17</v>
      </c>
      <c r="D93" s="9"/>
      <c r="E93" s="9"/>
      <c r="F93" s="18" t="s">
        <v>57</v>
      </c>
      <c r="G93" s="19" t="s">
        <v>58</v>
      </c>
    </row>
    <row r="94" spans="1:24" x14ac:dyDescent="0.2">
      <c r="A94" s="32">
        <v>5710</v>
      </c>
      <c r="B94" s="33" t="s">
        <v>59</v>
      </c>
      <c r="C94" s="34" t="str">
        <f>_xlfn.IFNA(VLOOKUP("x",'04.7 Bewusstseinsbildung'!$K$31:$N$34,4,0),"leer")</f>
        <v>leer</v>
      </c>
      <c r="D94" s="49" t="str">
        <f>IF(OR($C$94="nein",$F$3="leer"),"",_xlfn.IFNA(VLOOKUP($C$96,$F$100:$G$102,2,0),"")&amp;$C$99&amp;_xlfn.IFNA(VLOOKUP($C$97,$F$100:$G$102,2,0),"")&amp;$C$100&amp;_xlfn.IFNA(VLOOKUP($C$95,$F$100:$G$102,2,0),""))</f>
        <v/>
      </c>
      <c r="E94" s="9"/>
      <c r="F94" s="17" t="str">
        <f>IF(C94="leer","leer",IF(C94="nein","nein","p"))</f>
        <v>leer</v>
      </c>
    </row>
    <row r="95" spans="1:24" x14ac:dyDescent="0.2">
      <c r="A95" s="27">
        <v>5720</v>
      </c>
      <c r="B95" s="9" t="s">
        <v>40</v>
      </c>
      <c r="C95" s="28" t="str">
        <f>_xlfn.IFNA(VLOOKUP("x",'04.7 Bewusstseinsbildung'!$K$52:$N$53,4,0),"y")</f>
        <v>y</v>
      </c>
      <c r="D95" s="9"/>
      <c r="E95" s="9"/>
      <c r="F95" s="15" t="s">
        <v>47</v>
      </c>
      <c r="G95" t="str">
        <f>IF(AND(F96&gt;0,F98&gt;0)," als auch zu einer ","")</f>
        <v/>
      </c>
    </row>
    <row r="96" spans="1:24" x14ac:dyDescent="0.2">
      <c r="A96" s="40"/>
      <c r="B96" s="9" t="s">
        <v>41</v>
      </c>
      <c r="C96" s="28" t="str">
        <f>_xlfn.IFNA(VLOOKUP("x",'04.7 Bewusstseinsbildung'!$K$54:$N$55,4,0),"y")</f>
        <v>y</v>
      </c>
      <c r="D96" s="9"/>
      <c r="E96" s="9"/>
      <c r="F96" s="16">
        <f>LEN($F94)-LEN(SUBSTITUTE(LOWER($F94),"p",))</f>
        <v>0</v>
      </c>
      <c r="G96" t="str">
        <f>IF(F98&gt;=3,"erheblichen Zunahme der Treibhausgasemissionen (jährlich um mehr als 100 Tonnen CO2-Äquivalente)",IF(F98&gt;0,"Zunahme der Treibhausgasemissionen (jährlich um bis zu 100 Tonnen CO2-Äquivalente)",""))</f>
        <v/>
      </c>
    </row>
    <row r="97" spans="1:24" x14ac:dyDescent="0.2">
      <c r="A97" s="27"/>
      <c r="B97" s="9" t="s">
        <v>42</v>
      </c>
      <c r="C97" s="28" t="str">
        <f>_xlfn.IFNA(VLOOKUP("x",'04.7 Bewusstseinsbildung'!$K$56:$N$57,4,0),"y")</f>
        <v>y</v>
      </c>
      <c r="D97" s="9"/>
      <c r="E97" s="9"/>
      <c r="F97" s="15" t="s">
        <v>48</v>
      </c>
      <c r="G97" t="str">
        <f>IF(OR(F96=0,F98=0),".",IF(OR(F96=F98,AND(F96&lt;3,F98&lt;3)),". Es lässt sich nicht abschätzen, welcher der beiden Effekte auf die Treibhausgasemissionen "&amp;G98&amp;" überwiegt.",(IF(F96&lt;F98,". Voraussichtlich überwiegt dabei "&amp;G98&amp;" der Effekt der Zunahme auf die Treibhausgasemissionen.",". Voraussichtlich überwiegt dabei "&amp;G98&amp;" der Effekt der Abnahme auf die Treibhausgasemissionen."))))</f>
        <v>.</v>
      </c>
    </row>
    <row r="98" spans="1:24" ht="14.25" customHeight="1" x14ac:dyDescent="0.2">
      <c r="A98" s="27">
        <v>5730</v>
      </c>
      <c r="B98" s="9" t="s">
        <v>46</v>
      </c>
      <c r="C98" s="28" t="str">
        <f>_xlfn.IFNA(VLOOKUP("x",'04.7 Bewusstseinsbildung'!$K$72:$N$81,4,0),"leer")</f>
        <v>leer</v>
      </c>
      <c r="D98" s="9" t="str">
        <f>IF(OR(G105=G99,G105="Bitte alle Fragen beantworten."),"",G105)</f>
        <v/>
      </c>
      <c r="E98" s="9"/>
      <c r="F98" s="16">
        <f>LEN($F94)-LEN(SUBSTITUTE(LOWER($F94),"n",))</f>
        <v>0</v>
      </c>
      <c r="G98" t="str">
        <f>"im Handlungsfeld "&amp;A92</f>
        <v>im Handlungsfeld Bewusstseinsbildung</v>
      </c>
    </row>
    <row r="99" spans="1:24" ht="14.25" customHeight="1" x14ac:dyDescent="0.2">
      <c r="A99" s="27"/>
      <c r="B99" s="2"/>
      <c r="C99" s="28" t="str">
        <f>IF(AND(C95=B95,C96=B96,C97=B97),", ",IF(OR(AND(C95=B95,C96=B96),AND(B95=C95,B97=C97),AND(B96=C96,B97=C97))," und ",""))</f>
        <v/>
      </c>
      <c r="D99" s="9"/>
      <c r="E99" s="9"/>
      <c r="F99" s="16" t="s">
        <v>64</v>
      </c>
      <c r="G99" s="39" t="str">
        <f>"Die BA-Vorlage trägt nicht zur Bewusstseinsbildung bei."</f>
        <v>Die BA-Vorlage trägt nicht zur Bewusstseinsbildung bei.</v>
      </c>
    </row>
    <row r="100" spans="1:24" ht="14.25" customHeight="1" x14ac:dyDescent="0.2">
      <c r="A100" s="27"/>
      <c r="B100" s="9"/>
      <c r="C100" s="28" t="str">
        <f>IF(OR(C95="y",C96="y",C97="y"),""," und ")</f>
        <v/>
      </c>
      <c r="D100" s="9"/>
      <c r="E100" s="9"/>
      <c r="F100" s="11" t="s">
        <v>40</v>
      </c>
      <c r="G100" s="44" t="s">
        <v>200</v>
      </c>
    </row>
    <row r="101" spans="1:24" ht="14.25" customHeight="1" x14ac:dyDescent="0.2">
      <c r="A101" s="27"/>
      <c r="B101" s="9"/>
      <c r="C101" s="41" t="str">
        <f>IF(AND(C95=B95,C96=B96,C97=B97),".",IF(OR(AND(C95=B95,C96=B96),AND(B95=C95,B97=C97),AND(B96=C96,B97=C97)),"",""))</f>
        <v/>
      </c>
      <c r="D101" s="2"/>
      <c r="E101" s="9"/>
      <c r="F101" s="11" t="s">
        <v>41</v>
      </c>
      <c r="G101" s="44" t="s">
        <v>199</v>
      </c>
    </row>
    <row r="102" spans="1:24" ht="14.25" customHeight="1" x14ac:dyDescent="0.2">
      <c r="A102" s="27"/>
      <c r="B102" s="9"/>
      <c r="C102" s="43"/>
      <c r="D102" s="48"/>
      <c r="E102" s="9"/>
      <c r="F102" s="11" t="s">
        <v>42</v>
      </c>
      <c r="G102" s="44" t="s">
        <v>201</v>
      </c>
    </row>
    <row r="103" spans="1:24" ht="14.25" customHeight="1" x14ac:dyDescent="0.2">
      <c r="A103" s="27"/>
      <c r="B103" s="9"/>
      <c r="C103" s="43"/>
      <c r="D103" s="48"/>
      <c r="E103" s="9"/>
      <c r="F103" s="11"/>
      <c r="G103" t="str">
        <f>IF(OR(C98="leer",AND(C95="y",C96="y",C97="y")),"Bitte alle Fragen beantworten.","Die BA-Vorlage trägt voraussichtlich "&amp;C98&amp;" zur Bewusstseinsbildung für den Klimaschutz bei "&amp;_xlfn.IFNA(VLOOKUP($C$95,$F$100:$G$102,2,0),"")&amp;IF(C95="y","",$C$99)&amp;_xlfn.IFNA(VLOOKUP($C$96,$F$100:$G$102,2,0),"")&amp;$C$100&amp;IF(C95="y",$C$99,"")&amp;_xlfn.IFNA(VLOOKUP($C$97,$F$100:$G$102,2,0),"")&amp;" bei.")</f>
        <v>Bitte alle Fragen beantworten.</v>
      </c>
    </row>
    <row r="104" spans="1:24" ht="14.25" customHeight="1" x14ac:dyDescent="0.2">
      <c r="A104" s="27"/>
      <c r="B104" s="9"/>
      <c r="C104" s="43"/>
      <c r="D104" s="48"/>
      <c r="E104" s="9"/>
      <c r="F104" s="11"/>
      <c r="G104" t="str">
        <f>IF(C98="kurz","zeitlich begrenzten ",IF(C98="lang","langfristigen ",""))</f>
        <v/>
      </c>
    </row>
    <row r="105" spans="1:24" ht="14.25" customHeight="1" x14ac:dyDescent="0.2">
      <c r="A105" s="27"/>
      <c r="B105" s="2"/>
      <c r="C105" s="41"/>
      <c r="D105" s="2"/>
      <c r="E105" s="9"/>
      <c r="F105" s="16">
        <f>LEN($F94)-LEN(SUBSTITUTE(LOWER($F94),"leer",))</f>
        <v>4</v>
      </c>
      <c r="G105" s="498" t="str">
        <f>IF(F3="leer","",IF(F3="nein","",IF(AND(F105&gt;0,NOT(F94="*leer*")),"Bitte alle Fragen beantworten.",IF(F94="nein",G99,IF(F94="leer","",G103)))))</f>
        <v/>
      </c>
      <c r="H105" s="499"/>
      <c r="I105" s="499"/>
      <c r="J105" s="499"/>
      <c r="K105" s="499"/>
      <c r="L105" s="499"/>
      <c r="M105" s="499"/>
      <c r="N105" s="499"/>
      <c r="O105" s="499"/>
      <c r="P105" s="499"/>
      <c r="Q105" s="499"/>
      <c r="R105" s="499"/>
      <c r="S105" s="499"/>
      <c r="T105" s="499"/>
      <c r="U105" s="499"/>
      <c r="V105" s="499"/>
      <c r="W105" s="499"/>
      <c r="X105" s="500"/>
    </row>
    <row r="106" spans="1:24" ht="15" thickBot="1" x14ac:dyDescent="0.25">
      <c r="A106" s="29"/>
      <c r="B106" s="30"/>
      <c r="C106" s="31"/>
      <c r="D106" s="9"/>
      <c r="E106" s="9"/>
      <c r="F106" s="16"/>
      <c r="G106" s="501"/>
      <c r="H106" s="502"/>
      <c r="I106" s="502"/>
      <c r="J106" s="502"/>
      <c r="K106" s="502"/>
      <c r="L106" s="502"/>
      <c r="M106" s="502"/>
      <c r="N106" s="502"/>
      <c r="O106" s="502"/>
      <c r="P106" s="502"/>
      <c r="Q106" s="502"/>
      <c r="R106" s="502"/>
      <c r="S106" s="502"/>
      <c r="T106" s="502"/>
      <c r="U106" s="502"/>
      <c r="V106" s="502"/>
      <c r="W106" s="502"/>
      <c r="X106" s="503"/>
    </row>
    <row r="107" spans="1:24" x14ac:dyDescent="0.2">
      <c r="A107" s="9"/>
      <c r="B107" s="9"/>
      <c r="C107" s="9"/>
      <c r="D107" s="9"/>
      <c r="E107" s="9"/>
      <c r="F107" s="14">
        <f>IF(OR(F94="nein",F94=0,F94="leer"),0,IF(F94="p","p",0))</f>
        <v>0</v>
      </c>
    </row>
    <row r="108" spans="1:24" x14ac:dyDescent="0.2">
      <c r="A108" s="9"/>
      <c r="B108" s="9"/>
      <c r="C108" s="9"/>
      <c r="D108" s="9"/>
      <c r="E108" s="9"/>
      <c r="F108" s="188" t="str">
        <f>F94</f>
        <v>leer</v>
      </c>
    </row>
    <row r="109" spans="1:24" x14ac:dyDescent="0.2">
      <c r="A109" s="9"/>
      <c r="B109" s="9"/>
      <c r="C109" s="9"/>
      <c r="D109" s="9"/>
      <c r="E109" s="9"/>
      <c r="F109" s="9"/>
    </row>
    <row r="110" spans="1:24" x14ac:dyDescent="0.2">
      <c r="A110" s="9"/>
      <c r="B110" s="9"/>
      <c r="C110" s="9"/>
      <c r="D110" s="9"/>
      <c r="E110" s="9"/>
      <c r="F110" s="9"/>
    </row>
    <row r="111" spans="1:24" x14ac:dyDescent="0.2">
      <c r="A111" s="9"/>
      <c r="B111" s="9"/>
      <c r="C111" s="9"/>
      <c r="D111" s="9"/>
      <c r="E111" s="9"/>
      <c r="F111" s="9"/>
    </row>
    <row r="112" spans="1:24" ht="15" thickBot="1" x14ac:dyDescent="0.25">
      <c r="A112" s="504" t="s">
        <v>510</v>
      </c>
      <c r="B112" s="504"/>
      <c r="C112" s="504"/>
      <c r="D112" s="9"/>
      <c r="E112" s="9"/>
      <c r="F112" s="9"/>
    </row>
    <row r="113" spans="1:8" ht="15" thickBot="1" x14ac:dyDescent="0.25">
      <c r="A113" s="266" t="s">
        <v>18</v>
      </c>
      <c r="B113" s="267"/>
      <c r="C113" s="268" t="s">
        <v>17</v>
      </c>
      <c r="D113" s="10"/>
      <c r="E113" s="9"/>
      <c r="F113" s="18" t="s">
        <v>57</v>
      </c>
      <c r="G113" s="19" t="s">
        <v>58</v>
      </c>
    </row>
    <row r="114" spans="1:8" x14ac:dyDescent="0.2">
      <c r="A114" s="269">
        <v>1</v>
      </c>
      <c r="B114" s="10" t="s">
        <v>59</v>
      </c>
      <c r="C114" s="270" t="str">
        <f>_xlfn.IFNA(VLOOKUP("x",'04.8 Klimaanpassung'!$K$33:$N$36,4,0),"leer")</f>
        <v>leer</v>
      </c>
      <c r="D114" s="277" t="str">
        <f>IF(AND(C114="ja",C3="ja"),IF(AND(C115=F115,C116=F115),D117,IF(AND(C115=F115,NOT(C116=F115)),D115,IF(AND(NOT(C115=F115),C116=F115),D116,""))),"")</f>
        <v/>
      </c>
      <c r="E114" s="9"/>
      <c r="F114" s="17" t="str">
        <f>IF(C114="leer","leer",IF(C114="nein","nein",C115&amp;C116))</f>
        <v>leer</v>
      </c>
      <c r="G114" t="s">
        <v>47</v>
      </c>
      <c r="H114" t="s">
        <v>537</v>
      </c>
    </row>
    <row r="115" spans="1:8" x14ac:dyDescent="0.2">
      <c r="A115" s="271">
        <v>2</v>
      </c>
      <c r="B115" s="10" t="s">
        <v>45</v>
      </c>
      <c r="C115" s="272" t="str">
        <f>_xlfn.IFNA(VLOOKUP("x",'04.8 Klimaanpassung'!$K$80:$N$91,4,0),"leer")</f>
        <v>leer</v>
      </c>
      <c r="D115" t="s">
        <v>511</v>
      </c>
      <c r="E115" s="9"/>
      <c r="F115" s="278" t="s">
        <v>47</v>
      </c>
      <c r="G115">
        <v>0</v>
      </c>
      <c r="H115" t="s">
        <v>538</v>
      </c>
    </row>
    <row r="116" spans="1:8" x14ac:dyDescent="0.2">
      <c r="A116" s="271">
        <v>3</v>
      </c>
      <c r="B116" s="10" t="s">
        <v>45</v>
      </c>
      <c r="C116" s="272" t="str">
        <f>_xlfn.IFNA(VLOOKUP("x",'04.8 Klimaanpassung'!$K$148:$N$157,4,0),"leer")</f>
        <v>leer</v>
      </c>
      <c r="D116" t="s">
        <v>512</v>
      </c>
      <c r="E116" s="9"/>
      <c r="F116" s="16">
        <f>LEN($F114)-LEN(SUBSTITUTE(LOWER($F114),"p",))</f>
        <v>0</v>
      </c>
      <c r="G116" t="s">
        <v>48</v>
      </c>
      <c r="H116" t="s">
        <v>539</v>
      </c>
    </row>
    <row r="117" spans="1:8" x14ac:dyDescent="0.2">
      <c r="A117" s="271"/>
      <c r="B117" s="10"/>
      <c r="C117" s="272"/>
      <c r="D117" t="s">
        <v>513</v>
      </c>
      <c r="E117" s="9"/>
      <c r="F117" s="278" t="s">
        <v>48</v>
      </c>
      <c r="G117" t="s">
        <v>489</v>
      </c>
      <c r="H117" t="s">
        <v>540</v>
      </c>
    </row>
    <row r="118" spans="1:8" x14ac:dyDescent="0.2">
      <c r="A118" s="271"/>
      <c r="B118" s="10"/>
      <c r="C118" s="272"/>
      <c r="D118" s="9"/>
      <c r="E118" s="9"/>
      <c r="F118" s="16">
        <f>LEN($F114)-LEN(SUBSTITUTE(LOWER($F114),"n",))</f>
        <v>0</v>
      </c>
      <c r="H118" t="s">
        <v>514</v>
      </c>
    </row>
    <row r="119" spans="1:8" x14ac:dyDescent="0.2">
      <c r="A119" s="271"/>
      <c r="B119" s="10"/>
      <c r="C119" s="272"/>
      <c r="D119" s="9"/>
      <c r="E119" s="9"/>
      <c r="F119" s="10"/>
      <c r="G119" t="s">
        <v>64</v>
      </c>
    </row>
    <row r="120" spans="1:8" x14ac:dyDescent="0.2">
      <c r="A120" s="271"/>
      <c r="B120" s="10"/>
      <c r="C120" s="272"/>
      <c r="D120" s="9"/>
      <c r="E120" s="9"/>
      <c r="F120" s="10"/>
      <c r="G120" t="s">
        <v>47</v>
      </c>
      <c r="H120" t="s">
        <v>520</v>
      </c>
    </row>
    <row r="121" spans="1:8" x14ac:dyDescent="0.2">
      <c r="A121" s="271"/>
      <c r="B121" s="10"/>
      <c r="C121" s="272"/>
      <c r="D121" s="9"/>
      <c r="E121" s="9"/>
      <c r="F121" s="10"/>
      <c r="G121" t="s">
        <v>48</v>
      </c>
      <c r="H121" t="s">
        <v>521</v>
      </c>
    </row>
    <row r="122" spans="1:8" x14ac:dyDescent="0.2">
      <c r="A122" s="271"/>
      <c r="B122" s="10"/>
      <c r="C122" s="272"/>
      <c r="D122" s="9"/>
      <c r="E122" s="9"/>
      <c r="F122" s="10"/>
      <c r="G122" t="s">
        <v>489</v>
      </c>
      <c r="H122" t="s">
        <v>522</v>
      </c>
    </row>
    <row r="123" spans="1:8" x14ac:dyDescent="0.2">
      <c r="A123" s="271"/>
      <c r="B123" s="10"/>
      <c r="C123" s="272"/>
      <c r="D123" s="9"/>
      <c r="E123" s="9"/>
      <c r="F123" s="10"/>
      <c r="G123">
        <v>0</v>
      </c>
      <c r="H123" t="s">
        <v>536</v>
      </c>
    </row>
    <row r="124" spans="1:8" ht="15" thickBot="1" x14ac:dyDescent="0.25">
      <c r="A124" s="273"/>
      <c r="B124" s="274"/>
      <c r="C124" s="275"/>
      <c r="D124" s="9"/>
      <c r="E124" s="9"/>
      <c r="F124" s="10"/>
      <c r="G124" t="s">
        <v>64</v>
      </c>
      <c r="H124" t="s">
        <v>536</v>
      </c>
    </row>
    <row r="125" spans="1:8" x14ac:dyDescent="0.2">
      <c r="A125" s="271"/>
      <c r="B125"/>
      <c r="C125" s="276"/>
      <c r="D125" s="9"/>
      <c r="E125" s="9"/>
      <c r="F125" s="10"/>
      <c r="G125" t="s">
        <v>47</v>
      </c>
      <c r="H125" t="s">
        <v>523</v>
      </c>
    </row>
    <row r="126" spans="1:8" x14ac:dyDescent="0.2">
      <c r="A126" s="271"/>
      <c r="B126"/>
      <c r="C126" s="276"/>
      <c r="D126" s="9"/>
      <c r="E126" s="9"/>
      <c r="F126" s="10"/>
      <c r="G126" t="s">
        <v>48</v>
      </c>
      <c r="H126" t="s">
        <v>524</v>
      </c>
    </row>
    <row r="127" spans="1:8" x14ac:dyDescent="0.2">
      <c r="A127" s="271"/>
      <c r="B127"/>
      <c r="C127" s="276"/>
      <c r="D127" s="9"/>
      <c r="E127" s="9"/>
      <c r="F127" s="10"/>
      <c r="G127" t="s">
        <v>489</v>
      </c>
      <c r="H127" t="s">
        <v>525</v>
      </c>
    </row>
    <row r="128" spans="1:8" ht="15" thickBot="1" x14ac:dyDescent="0.25">
      <c r="A128" s="273"/>
      <c r="B128" s="274"/>
      <c r="C128" s="275"/>
      <c r="D128" s="9"/>
      <c r="E128" s="9"/>
      <c r="F128" s="10"/>
      <c r="G128">
        <v>0</v>
      </c>
      <c r="H128" t="s">
        <v>536</v>
      </c>
    </row>
    <row r="129" spans="1:8" x14ac:dyDescent="0.2">
      <c r="A129" s="14"/>
      <c r="B129" s="14"/>
      <c r="C129" s="14"/>
      <c r="D129" s="9"/>
      <c r="E129" s="9"/>
      <c r="F129" s="10"/>
      <c r="G129" t="s">
        <v>64</v>
      </c>
      <c r="H129" t="s">
        <v>536</v>
      </c>
    </row>
    <row r="130" spans="1:8" x14ac:dyDescent="0.2">
      <c r="A130" s="14"/>
      <c r="B130" s="14"/>
      <c r="C130" s="14"/>
      <c r="D130" s="9"/>
      <c r="E130" s="9"/>
      <c r="F130" s="10"/>
    </row>
    <row r="131" spans="1:8" x14ac:dyDescent="0.2">
      <c r="A131" s="9"/>
      <c r="B131" s="9"/>
      <c r="C131" s="9"/>
      <c r="D131" s="9"/>
      <c r="E131" s="9"/>
      <c r="F131" s="279" t="s">
        <v>515</v>
      </c>
      <c r="G131" s="279"/>
      <c r="H131" s="188" t="str">
        <f>IF(F3="leer","",IF(F3="nein","",IF(ISNUMBER(SEARCH(G119,F114)),0,1)))</f>
        <v/>
      </c>
    </row>
    <row r="132" spans="1:8" x14ac:dyDescent="0.2">
      <c r="A132" s="9"/>
      <c r="B132" s="9"/>
      <c r="C132" s="9"/>
      <c r="D132" s="9"/>
      <c r="E132" s="9"/>
      <c r="F132" s="279" t="s">
        <v>516</v>
      </c>
      <c r="G132" s="279"/>
      <c r="H132" s="280" t="str">
        <f>IF(C3="ja",IF(C114="nein","",IF(H131=1,IF(AND(F116&gt;0,F118&lt;1),H114,IF(AND(F116&lt;1,F118&gt;0),H116,IF(AND(F116&gt;0,F118&gt;0),H117,IF(AND(F116&lt;1,F118&lt;1),H115)))),H118)),"")</f>
        <v/>
      </c>
    </row>
    <row r="133" spans="1:8" x14ac:dyDescent="0.2">
      <c r="A133" s="9"/>
      <c r="B133" s="9"/>
      <c r="C133" s="9"/>
      <c r="D133" s="9"/>
      <c r="E133" s="9"/>
      <c r="F133" s="279" t="s">
        <v>517</v>
      </c>
      <c r="G133" s="279"/>
      <c r="H133" s="280" t="str">
        <f>IF(C114="ja",INDEX(H120:H124,MATCH(C115,G120:G124,0)),"")</f>
        <v/>
      </c>
    </row>
    <row r="134" spans="1:8" x14ac:dyDescent="0.2">
      <c r="A134" s="9"/>
      <c r="B134" s="9"/>
      <c r="C134" s="9"/>
      <c r="D134" s="9"/>
      <c r="E134" s="9"/>
      <c r="F134" s="279" t="s">
        <v>518</v>
      </c>
      <c r="G134" s="279"/>
      <c r="H134" s="280" t="str">
        <f>IF(C114="ja",INDEX(H125:H129,MATCH(C116,G125:G129,0)),"")</f>
        <v/>
      </c>
    </row>
    <row r="135" spans="1:8" x14ac:dyDescent="0.2">
      <c r="A135" s="9"/>
      <c r="B135" s="9"/>
      <c r="C135" s="9"/>
      <c r="D135" s="9"/>
      <c r="E135" s="9"/>
      <c r="F135" s="279" t="s">
        <v>519</v>
      </c>
      <c r="G135" s="279"/>
      <c r="H135" s="280" t="str">
        <f>H133&amp;H134</f>
        <v/>
      </c>
    </row>
    <row r="136" spans="1:8" x14ac:dyDescent="0.2">
      <c r="A136" s="9"/>
      <c r="B136" s="9"/>
      <c r="C136" s="9"/>
      <c r="D136" s="9"/>
      <c r="E136" s="9"/>
      <c r="F136" s="9"/>
    </row>
    <row r="137" spans="1:8" x14ac:dyDescent="0.2">
      <c r="A137" s="9"/>
      <c r="B137" s="9"/>
      <c r="C137" s="9"/>
      <c r="D137" s="9"/>
      <c r="E137" s="9"/>
      <c r="F137" s="9"/>
    </row>
    <row r="138" spans="1:8" x14ac:dyDescent="0.2">
      <c r="A138" s="20"/>
      <c r="B138" s="20"/>
      <c r="C138" s="20"/>
      <c r="D138" s="20"/>
      <c r="E138" s="20"/>
      <c r="F138" s="4"/>
    </row>
    <row r="139" spans="1:8" ht="15" thickBot="1" x14ac:dyDescent="0.25">
      <c r="A139" s="495" t="s">
        <v>70</v>
      </c>
      <c r="B139" s="495"/>
      <c r="C139" s="495"/>
      <c r="D139" s="47"/>
      <c r="E139" s="8"/>
    </row>
    <row r="140" spans="1:8" ht="15" thickBot="1" x14ac:dyDescent="0.25">
      <c r="A140" s="24" t="s">
        <v>18</v>
      </c>
      <c r="B140" s="25"/>
      <c r="C140" s="26" t="s">
        <v>17</v>
      </c>
      <c r="D140" s="9"/>
      <c r="E140" s="9"/>
      <c r="F140" s="18" t="s">
        <v>57</v>
      </c>
      <c r="G140" s="19" t="s">
        <v>58</v>
      </c>
    </row>
    <row r="141" spans="1:8" x14ac:dyDescent="0.2">
      <c r="A141" s="32">
        <v>1</v>
      </c>
      <c r="B141" s="33" t="s">
        <v>59</v>
      </c>
      <c r="C141" s="34" t="str">
        <f>IF(F3="ja","ja",IF(F3="nein","nein","leer"))</f>
        <v>leer</v>
      </c>
      <c r="D141" s="9"/>
      <c r="E141" s="9"/>
      <c r="F141" s="17" t="str">
        <f>IF(C141="leer","leer",IF(C141="nein","nein",C142&amp;C143&amp;C144&amp;C145&amp;C146&amp;C147&amp;C148))</f>
        <v>leer</v>
      </c>
      <c r="G141" t="str">
        <f>IF(F143&gt;=3,"erheblich positive ",IF(F143&gt;0,"positive ",""))</f>
        <v/>
      </c>
    </row>
    <row r="142" spans="1:8" x14ac:dyDescent="0.2">
      <c r="A142" s="42" t="str">
        <f>A12</f>
        <v>Energieverbrauch von Gebäuden und Anlagen</v>
      </c>
      <c r="B142" s="9" t="s">
        <v>45</v>
      </c>
      <c r="C142" s="28" t="str">
        <f>IF(F24="nein","y",F24)</f>
        <v>leer</v>
      </c>
      <c r="D142" s="9"/>
      <c r="E142" s="9"/>
      <c r="F142" s="15" t="s">
        <v>47</v>
      </c>
      <c r="G142" t="str">
        <f>IF(AND(F143&gt;0,F145&gt;0),"als auch ","")</f>
        <v/>
      </c>
    </row>
    <row r="143" spans="1:8" x14ac:dyDescent="0.2">
      <c r="A143" s="42" t="str">
        <f>A25</f>
        <v>Verkehr</v>
      </c>
      <c r="B143" s="9" t="s">
        <v>45</v>
      </c>
      <c r="C143" s="28" t="str">
        <f>IF(F40="nein","y",F40)</f>
        <v>leer</v>
      </c>
      <c r="D143" s="9"/>
      <c r="E143" s="9"/>
      <c r="F143" s="16">
        <f>LEN($F141)-LEN(SUBSTITUTE(LOWER($F141),"p",))</f>
        <v>0</v>
      </c>
      <c r="G143" t="str">
        <f>IF(F145&gt;=3,"erheblich negative ",IF(F145&gt;0,"negative ",""))</f>
        <v/>
      </c>
    </row>
    <row r="144" spans="1:8" x14ac:dyDescent="0.2">
      <c r="A144" s="42" t="str">
        <f>A41</f>
        <v>Energieversorgung</v>
      </c>
      <c r="B144" s="9" t="s">
        <v>45</v>
      </c>
      <c r="C144" s="28" t="str">
        <f>IF(F52="nein","y",F52)</f>
        <v>leer</v>
      </c>
      <c r="D144" s="9"/>
      <c r="E144" s="9"/>
      <c r="F144" s="15" t="s">
        <v>48</v>
      </c>
      <c r="G144" t="str">
        <f>IF(OR(F143=0,F145=0),".",IF(OR(F143=F145,AND(F143&lt;3,F145&lt;3)),". Welcher der beiden Effekte überwiegt lässt sich jedoch nicht abschätzen.",(IF(F143&lt;F145,", bei denen der negative Effekt voraussichtlich überwiegt.",", bei denen der positive Effekt voraussichtlich überwiegt."))))</f>
        <v>.</v>
      </c>
    </row>
    <row r="145" spans="1:24" x14ac:dyDescent="0.2">
      <c r="A145" s="42" t="str">
        <f>A53</f>
        <v>Stadtgrün</v>
      </c>
      <c r="B145" s="9" t="s">
        <v>45</v>
      </c>
      <c r="C145" s="28" t="str">
        <f>IF(F64="nein","y",F64)</f>
        <v>leer</v>
      </c>
      <c r="D145" s="9"/>
      <c r="E145" s="9"/>
      <c r="F145" s="16">
        <f>LEN($F141)-LEN(SUBSTITUTE(LOWER($F141),"n",))</f>
        <v>0</v>
      </c>
      <c r="G145" t="s">
        <v>141</v>
      </c>
    </row>
    <row r="146" spans="1:24" x14ac:dyDescent="0.2">
      <c r="A146" s="42" t="str">
        <f>A65</f>
        <v>Kreislaufwirtschaft</v>
      </c>
      <c r="B146" s="9" t="s">
        <v>45</v>
      </c>
      <c r="C146" s="28" t="str">
        <f>IF(F76="nein","y",F76)</f>
        <v>leer</v>
      </c>
      <c r="D146" s="9"/>
      <c r="E146" s="9"/>
      <c r="F146" s="16" t="s">
        <v>64</v>
      </c>
      <c r="G146" s="39" t="str">
        <f>"Bitte beginnen Sie mit der Basisprüfung."</f>
        <v>Bitte beginnen Sie mit der Basisprüfung.</v>
      </c>
    </row>
    <row r="147" spans="1:24" x14ac:dyDescent="0.2">
      <c r="A147" s="42" t="str">
        <f>A77</f>
        <v>Öffentliche Beschaffung</v>
      </c>
      <c r="B147" s="9" t="s">
        <v>45</v>
      </c>
      <c r="C147" s="28" t="str">
        <f>IF(F91="nein","y",F91)</f>
        <v>leer</v>
      </c>
      <c r="D147" s="9"/>
      <c r="E147" s="9"/>
      <c r="F147" s="16">
        <f>LEN($F141)-LEN(SUBSTITUTE(LOWER($F141),"leer",))</f>
        <v>4</v>
      </c>
      <c r="G147" s="496" t="str">
        <f>IF(F48="nein","",IF(AND(F147&gt;0,NOT(F141="*leer*")),"Bitte alle Fragen beantworten.",IF(F141="nein",G149,IF(F141="leer",G146,IF(AND(F143=0,F145=0),"Die BA-Vorlage hat voraussichtlich keine Auswirkungen auf den Klimaschutz.",IF(OR(F143=0,F145=0),"Die BA-Vorlage hat voraussichtlich "&amp;G141&amp;G142&amp;G143&amp;"Auswirkungen auf den Klimaschutz"&amp;G144,"Die BA-Vorlage hat voraussichtlich "&amp;G145&amp;G141&amp;G142&amp;G143&amp;"Auswirkungen auf den Klimaschutz"&amp;G144))))))</f>
        <v>Bitte alle Fragen beantworten.</v>
      </c>
      <c r="H147" s="497"/>
      <c r="I147" s="497"/>
      <c r="J147" s="497"/>
      <c r="K147" s="497"/>
      <c r="L147" s="497"/>
      <c r="M147" s="497"/>
      <c r="N147" s="497"/>
      <c r="O147" s="497"/>
      <c r="P147" s="497"/>
      <c r="Q147" s="497"/>
      <c r="R147" s="497"/>
      <c r="S147" s="497"/>
      <c r="T147" s="497"/>
      <c r="U147" s="497"/>
      <c r="V147" s="497"/>
      <c r="W147" s="497"/>
      <c r="X147" s="497"/>
    </row>
    <row r="148" spans="1:24" ht="15" thickBot="1" x14ac:dyDescent="0.25">
      <c r="A148" s="46" t="str">
        <f>A92</f>
        <v>Bewusstseinsbildung</v>
      </c>
      <c r="B148" s="30" t="s">
        <v>45</v>
      </c>
      <c r="C148" s="31" t="str">
        <f>IF(F108="nein","y",F108)</f>
        <v>leer</v>
      </c>
      <c r="D148" s="9"/>
      <c r="E148" s="9"/>
      <c r="F148" s="16"/>
      <c r="G148" s="496"/>
      <c r="H148" s="497"/>
      <c r="I148" s="497"/>
      <c r="J148" s="497"/>
      <c r="K148" s="497"/>
      <c r="L148" s="497"/>
      <c r="M148" s="497"/>
      <c r="N148" s="497"/>
      <c r="O148" s="497"/>
      <c r="P148" s="497"/>
      <c r="Q148" s="497"/>
      <c r="R148" s="497"/>
      <c r="S148" s="497"/>
      <c r="T148" s="497"/>
      <c r="U148" s="497"/>
      <c r="V148" s="497"/>
      <c r="W148" s="497"/>
      <c r="X148" s="497"/>
    </row>
    <row r="149" spans="1:24" x14ac:dyDescent="0.2">
      <c r="A149" s="7"/>
      <c r="B149" s="7"/>
      <c r="C149" s="21"/>
      <c r="D149" s="21"/>
      <c r="E149" s="21"/>
      <c r="F149" s="13"/>
      <c r="G149" s="39" t="str">
        <f>G4</f>
        <v>Die BA-Vorlage hat voraussichtlich keine Auswirkungen auf den Klimaschutz. Ergänzen Sie diesen Hinweis bitte um eine kurze Begründung.</v>
      </c>
    </row>
    <row r="150" spans="1:24" x14ac:dyDescent="0.2">
      <c r="A150" s="7"/>
      <c r="B150" s="7"/>
      <c r="C150" s="21"/>
      <c r="D150" s="21"/>
      <c r="E150" s="21"/>
      <c r="F150" s="13"/>
    </row>
    <row r="151" spans="1:24" x14ac:dyDescent="0.2">
      <c r="A151"/>
      <c r="B151"/>
      <c r="C151"/>
      <c r="D151" s="47"/>
      <c r="E151" s="21"/>
      <c r="F151" s="13"/>
    </row>
    <row r="152" spans="1:24" x14ac:dyDescent="0.2">
      <c r="A152" s="494" t="s">
        <v>205</v>
      </c>
      <c r="B152" s="494"/>
      <c r="C152" s="494"/>
      <c r="D152" s="3"/>
      <c r="E152" s="21"/>
    </row>
    <row r="153" spans="1:24" x14ac:dyDescent="0.2">
      <c r="A153" s="238" t="s">
        <v>207</v>
      </c>
      <c r="B153" s="7"/>
      <c r="C153" s="21"/>
      <c r="D153" s="3"/>
      <c r="E153" s="21"/>
    </row>
    <row r="154" spans="1:24" x14ac:dyDescent="0.2">
      <c r="A154" s="238" t="s">
        <v>206</v>
      </c>
      <c r="B154" s="7"/>
      <c r="C154" s="21"/>
      <c r="D154" s="3"/>
      <c r="E154" s="21"/>
    </row>
    <row r="155" spans="1:24" x14ac:dyDescent="0.2">
      <c r="A155" s="238"/>
      <c r="B155" s="7"/>
      <c r="C155" s="21"/>
      <c r="D155" s="3"/>
      <c r="E155" s="21"/>
    </row>
    <row r="156" spans="1:24" x14ac:dyDescent="0.2">
      <c r="A156" s="238"/>
      <c r="B156" s="7"/>
      <c r="C156" s="21"/>
      <c r="D156" s="3"/>
      <c r="E156" s="21"/>
    </row>
    <row r="157" spans="1:24" x14ac:dyDescent="0.2">
      <c r="A157" s="238"/>
      <c r="B157" s="7"/>
      <c r="C157" s="21"/>
      <c r="D157" s="12"/>
      <c r="E157" s="22"/>
    </row>
    <row r="158" spans="1:24" x14ac:dyDescent="0.2">
      <c r="A158" s="238"/>
      <c r="B158" s="7"/>
      <c r="C158" s="21"/>
      <c r="D158" s="21"/>
      <c r="E158" s="21"/>
    </row>
    <row r="159" spans="1:24" ht="14.25" customHeight="1" x14ac:dyDescent="0.2">
      <c r="A159" s="238"/>
      <c r="B159" s="7"/>
      <c r="C159" s="21"/>
      <c r="D159" s="21"/>
      <c r="E159" s="21"/>
    </row>
    <row r="160" spans="1:24" x14ac:dyDescent="0.2">
      <c r="A160" s="238"/>
      <c r="B160" s="7"/>
      <c r="C160" s="21"/>
      <c r="D160" s="21"/>
      <c r="E160" s="21"/>
    </row>
    <row r="161" spans="1:19" x14ac:dyDescent="0.2">
      <c r="A161" s="238"/>
      <c r="B161" s="7"/>
      <c r="C161" s="21"/>
      <c r="D161" s="21"/>
      <c r="E161" s="21"/>
      <c r="F161" s="13"/>
    </row>
    <row r="162" spans="1:19" x14ac:dyDescent="0.2">
      <c r="B162" s="7"/>
      <c r="C162" s="21"/>
      <c r="D162" s="21"/>
      <c r="E162" s="21"/>
      <c r="F162" s="13"/>
    </row>
    <row r="163" spans="1:19" x14ac:dyDescent="0.2">
      <c r="B163" s="7"/>
      <c r="C163" s="21"/>
      <c r="D163" s="21"/>
      <c r="E163" s="21"/>
      <c r="F163" s="13"/>
    </row>
    <row r="164" spans="1:19" x14ac:dyDescent="0.2">
      <c r="B164" s="7"/>
      <c r="C164" s="21"/>
      <c r="D164" s="21"/>
      <c r="E164" s="21"/>
      <c r="F164" s="13"/>
    </row>
    <row r="165" spans="1:19" x14ac:dyDescent="0.2">
      <c r="B165" s="7"/>
      <c r="C165" s="21"/>
      <c r="D165" s="21"/>
      <c r="E165" s="21"/>
      <c r="F165" s="13"/>
    </row>
    <row r="166" spans="1:19" x14ac:dyDescent="0.2">
      <c r="B166" s="7"/>
      <c r="C166" s="21"/>
      <c r="D166" s="21"/>
      <c r="E166" s="21"/>
      <c r="F166" s="13"/>
    </row>
    <row r="167" spans="1:19" x14ac:dyDescent="0.2">
      <c r="B167" s="7"/>
      <c r="C167" s="21"/>
      <c r="D167" s="21"/>
      <c r="E167" s="21"/>
      <c r="F167" s="13"/>
    </row>
    <row r="168" spans="1:19" x14ac:dyDescent="0.2">
      <c r="A168" s="7"/>
      <c r="B168" s="7"/>
      <c r="C168" s="21"/>
      <c r="D168" s="21"/>
      <c r="E168" s="21"/>
      <c r="F168" s="13"/>
    </row>
    <row r="169" spans="1:19" x14ac:dyDescent="0.2">
      <c r="A169" s="7"/>
      <c r="B169" s="7"/>
      <c r="C169" s="21"/>
      <c r="D169" s="21"/>
      <c r="E169" s="21"/>
      <c r="F169" s="13"/>
      <c r="S169" s="1"/>
    </row>
    <row r="170" spans="1:19" x14ac:dyDescent="0.2">
      <c r="A170" s="7"/>
      <c r="B170" s="7"/>
      <c r="C170" s="21"/>
      <c r="D170" s="21"/>
      <c r="E170" s="21"/>
      <c r="F170" s="13"/>
    </row>
    <row r="171" spans="1:19" x14ac:dyDescent="0.2">
      <c r="A171" s="7"/>
      <c r="B171" s="7"/>
      <c r="C171" s="21"/>
      <c r="D171" s="21"/>
      <c r="E171" s="21"/>
      <c r="F171" s="13"/>
    </row>
    <row r="172" spans="1:19" x14ac:dyDescent="0.2">
      <c r="A172" s="7"/>
      <c r="B172" s="7"/>
      <c r="C172" s="21"/>
      <c r="D172" s="21"/>
      <c r="E172" s="21"/>
      <c r="F172" s="13"/>
    </row>
    <row r="173" spans="1:19" x14ac:dyDescent="0.2">
      <c r="A173" s="7"/>
      <c r="B173" s="7"/>
      <c r="C173" s="21"/>
      <c r="D173" s="21"/>
      <c r="E173" s="21"/>
      <c r="F173" s="13"/>
    </row>
    <row r="174" spans="1:19" x14ac:dyDescent="0.2">
      <c r="A174" s="7"/>
      <c r="B174" s="7"/>
      <c r="C174" s="21"/>
      <c r="D174" s="21"/>
      <c r="E174" s="21"/>
      <c r="F174" s="13"/>
    </row>
    <row r="175" spans="1:19" x14ac:dyDescent="0.2">
      <c r="A175" s="7"/>
    </row>
    <row r="176" spans="1:19" x14ac:dyDescent="0.2">
      <c r="A176" s="7"/>
    </row>
    <row r="177" spans="1:1" x14ac:dyDescent="0.2">
      <c r="A177" s="7"/>
    </row>
    <row r="178" spans="1:1" x14ac:dyDescent="0.2">
      <c r="A178" s="7"/>
    </row>
    <row r="179" spans="1:1" x14ac:dyDescent="0.2">
      <c r="A179" s="7"/>
    </row>
    <row r="180" spans="1:1" x14ac:dyDescent="0.2">
      <c r="A180" s="7"/>
    </row>
    <row r="181" spans="1:1" x14ac:dyDescent="0.2">
      <c r="A181" s="7"/>
    </row>
    <row r="182" spans="1:1" x14ac:dyDescent="0.2">
      <c r="A182" s="7"/>
    </row>
    <row r="183" spans="1:1" x14ac:dyDescent="0.2">
      <c r="A183" s="7"/>
    </row>
    <row r="184" spans="1:1" x14ac:dyDescent="0.2">
      <c r="A184" s="7"/>
    </row>
    <row r="185" spans="1:1" x14ac:dyDescent="0.2">
      <c r="A185" s="7"/>
    </row>
    <row r="186" spans="1:1" x14ac:dyDescent="0.2">
      <c r="A186" s="7"/>
    </row>
    <row r="187" spans="1:1" x14ac:dyDescent="0.2">
      <c r="A187" s="7"/>
    </row>
    <row r="188" spans="1:1" x14ac:dyDescent="0.2">
      <c r="A188" s="7"/>
    </row>
    <row r="189" spans="1:1" x14ac:dyDescent="0.2">
      <c r="A189" s="7"/>
    </row>
    <row r="190" spans="1:1" x14ac:dyDescent="0.2">
      <c r="A190" s="7"/>
    </row>
    <row r="191" spans="1:1" x14ac:dyDescent="0.2">
      <c r="A191" s="7"/>
    </row>
    <row r="192" spans="1:1" x14ac:dyDescent="0.2">
      <c r="A192" s="7"/>
    </row>
    <row r="193" spans="1:1" x14ac:dyDescent="0.2">
      <c r="A193" s="7"/>
    </row>
    <row r="194" spans="1:1" x14ac:dyDescent="0.2">
      <c r="A194" s="7"/>
    </row>
    <row r="195" spans="1:1" x14ac:dyDescent="0.2">
      <c r="A195" s="7"/>
    </row>
    <row r="196" spans="1:1" x14ac:dyDescent="0.2">
      <c r="A196" s="7"/>
    </row>
    <row r="197" spans="1:1" x14ac:dyDescent="0.2">
      <c r="A197" s="7"/>
    </row>
    <row r="198" spans="1:1" x14ac:dyDescent="0.2">
      <c r="A198" s="7"/>
    </row>
    <row r="199" spans="1:1" x14ac:dyDescent="0.2">
      <c r="A199" s="7"/>
    </row>
    <row r="200" spans="1:1" x14ac:dyDescent="0.2">
      <c r="A200" s="7"/>
    </row>
    <row r="201" spans="1:1" x14ac:dyDescent="0.2">
      <c r="A201" s="7"/>
    </row>
    <row r="202" spans="1:1" x14ac:dyDescent="0.2">
      <c r="A202" s="7"/>
    </row>
    <row r="203" spans="1:1" x14ac:dyDescent="0.2">
      <c r="A203" s="7"/>
    </row>
    <row r="204" spans="1:1" x14ac:dyDescent="0.2">
      <c r="A204" s="7"/>
    </row>
    <row r="205" spans="1:1" x14ac:dyDescent="0.2">
      <c r="A205" s="7"/>
    </row>
    <row r="206" spans="1:1" x14ac:dyDescent="0.2">
      <c r="A206" s="7"/>
    </row>
    <row r="207" spans="1:1" x14ac:dyDescent="0.2">
      <c r="A207" s="7"/>
    </row>
    <row r="208" spans="1:1" x14ac:dyDescent="0.2">
      <c r="A208" s="7"/>
    </row>
    <row r="209" spans="1:1" x14ac:dyDescent="0.2">
      <c r="A209" s="7"/>
    </row>
    <row r="210" spans="1:1" x14ac:dyDescent="0.2">
      <c r="A210" s="7"/>
    </row>
    <row r="211" spans="1:1" x14ac:dyDescent="0.2">
      <c r="A211" s="7"/>
    </row>
    <row r="212" spans="1:1" x14ac:dyDescent="0.2">
      <c r="A212" s="7"/>
    </row>
    <row r="213" spans="1:1" x14ac:dyDescent="0.2">
      <c r="A213" s="7"/>
    </row>
    <row r="214" spans="1:1" x14ac:dyDescent="0.2">
      <c r="A214" s="7"/>
    </row>
    <row r="215" spans="1:1" x14ac:dyDescent="0.2">
      <c r="A215" s="7"/>
    </row>
    <row r="216" spans="1:1" x14ac:dyDescent="0.2">
      <c r="A216" s="7"/>
    </row>
    <row r="217" spans="1:1" x14ac:dyDescent="0.2">
      <c r="A217" s="7"/>
    </row>
    <row r="218" spans="1:1" x14ac:dyDescent="0.2">
      <c r="A218" s="7"/>
    </row>
    <row r="219" spans="1:1" x14ac:dyDescent="0.2">
      <c r="A219" s="7"/>
    </row>
    <row r="220" spans="1:1" x14ac:dyDescent="0.2">
      <c r="A220" s="7"/>
    </row>
    <row r="221" spans="1:1" x14ac:dyDescent="0.2">
      <c r="A221" s="7"/>
    </row>
    <row r="222" spans="1:1" x14ac:dyDescent="0.2">
      <c r="A222" s="7"/>
    </row>
    <row r="223" spans="1:1" x14ac:dyDescent="0.2">
      <c r="A223" s="7"/>
    </row>
    <row r="224" spans="1:1" x14ac:dyDescent="0.2">
      <c r="A224" s="7"/>
    </row>
    <row r="225" spans="1:1" x14ac:dyDescent="0.2">
      <c r="A225" s="7"/>
    </row>
    <row r="226" spans="1:1" x14ac:dyDescent="0.2">
      <c r="A226" s="7"/>
    </row>
    <row r="227" spans="1:1" x14ac:dyDescent="0.2">
      <c r="A227" s="7"/>
    </row>
    <row r="228" spans="1:1" x14ac:dyDescent="0.2">
      <c r="A228" s="7"/>
    </row>
    <row r="229" spans="1:1" x14ac:dyDescent="0.2">
      <c r="A229" s="7"/>
    </row>
    <row r="230" spans="1:1" x14ac:dyDescent="0.2">
      <c r="A230" s="7"/>
    </row>
    <row r="231" spans="1:1" x14ac:dyDescent="0.2">
      <c r="A231" s="7"/>
    </row>
    <row r="232" spans="1:1" x14ac:dyDescent="0.2">
      <c r="A232" s="7"/>
    </row>
    <row r="233" spans="1:1" x14ac:dyDescent="0.2">
      <c r="A233" s="7"/>
    </row>
    <row r="234" spans="1:1" x14ac:dyDescent="0.2">
      <c r="A234" s="7"/>
    </row>
    <row r="235" spans="1:1" x14ac:dyDescent="0.2">
      <c r="A235" s="7"/>
    </row>
    <row r="236" spans="1:1" x14ac:dyDescent="0.2">
      <c r="A236" s="7"/>
    </row>
    <row r="237" spans="1:1" x14ac:dyDescent="0.2">
      <c r="A237" s="7"/>
    </row>
    <row r="238" spans="1:1" x14ac:dyDescent="0.2">
      <c r="A238" s="7"/>
    </row>
    <row r="239" spans="1:1" x14ac:dyDescent="0.2">
      <c r="A239" s="7"/>
    </row>
    <row r="240" spans="1:1" x14ac:dyDescent="0.2">
      <c r="A240" s="7"/>
    </row>
    <row r="241" spans="1:1" x14ac:dyDescent="0.2">
      <c r="A241" s="7"/>
    </row>
  </sheetData>
  <sheetProtection algorithmName="SHA-512" hashValue="C47J1ZcUN0+xMMNlVO3QRu73tZPaMdCBE6iUHVRAq82g8Vli5sU4kRLsqNaMdeSK6FlywQmfc+Fhn+M7sxkGYQ==" saltValue="AEt4tGhNg4l7jScMbU/stw==" spinCount="100000" sheet="1" objects="1" scenarios="1"/>
  <mergeCells count="20">
    <mergeCell ref="A41:C41"/>
    <mergeCell ref="A92:C92"/>
    <mergeCell ref="A77:C77"/>
    <mergeCell ref="A65:C65"/>
    <mergeCell ref="A53:C53"/>
    <mergeCell ref="G8:X9"/>
    <mergeCell ref="G21:X22"/>
    <mergeCell ref="G37:X38"/>
    <mergeCell ref="A1:C1"/>
    <mergeCell ref="A12:C12"/>
    <mergeCell ref="A25:C25"/>
    <mergeCell ref="A152:C152"/>
    <mergeCell ref="A139:C139"/>
    <mergeCell ref="G147:X148"/>
    <mergeCell ref="G49:X50"/>
    <mergeCell ref="G61:X62"/>
    <mergeCell ref="G73:X74"/>
    <mergeCell ref="G88:X89"/>
    <mergeCell ref="G105:X106"/>
    <mergeCell ref="A112:C112"/>
  </mergeCell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049696B-1D4B-435C-A1DC-9A1B6765D80A}">
            <xm:f>OR('05 Gesamteinordnung &amp; Ergebnis'!$D$203=$G$99,'05 Gesamteinordnung &amp; Ergebnis'!$D$203=$G$103)</xm:f>
            <x14:dxf>
              <font>
                <color theme="0"/>
              </font>
            </x14:dxf>
          </x14:cfRule>
          <xm:sqref>D220:J221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FED8-9657-458C-80D3-0D20DC766BDC}">
  <sheetPr codeName="Tabelle2">
    <tabColor theme="6" tint="0.79998168889431442"/>
    <pageSetUpPr fitToPage="1"/>
  </sheetPr>
  <dimension ref="A1:M156"/>
  <sheetViews>
    <sheetView tabSelected="1" topLeftCell="A64" workbookViewId="0">
      <selection activeCell="D98" sqref="D98:F98"/>
    </sheetView>
  </sheetViews>
  <sheetFormatPr baseColWidth="10" defaultColWidth="0" defaultRowHeight="12.75" zeroHeight="1" x14ac:dyDescent="0.2"/>
  <cols>
    <col min="1" max="1" width="2.796875" style="54" customWidth="1"/>
    <col min="2" max="2" width="3.09765625" style="54" customWidth="1"/>
    <col min="3" max="3" width="7.69921875" style="54" customWidth="1"/>
    <col min="4" max="4" width="3.296875" style="54" customWidth="1"/>
    <col min="5" max="5" width="21.09765625" style="54" customWidth="1"/>
    <col min="6" max="10" width="10.69921875" style="54" customWidth="1"/>
    <col min="11" max="11" width="1.69921875" style="54" customWidth="1"/>
    <col min="12" max="12" width="5" style="54" customWidth="1"/>
    <col min="13" max="13" width="4.296875" style="54" customWidth="1"/>
    <col min="14" max="16384" width="11.3984375" style="54" hidden="1"/>
  </cols>
  <sheetData>
    <row r="1" spans="1:13" x14ac:dyDescent="0.2">
      <c r="A1" s="52"/>
      <c r="B1" s="52"/>
      <c r="C1" s="52"/>
      <c r="D1" s="52"/>
      <c r="E1" s="52"/>
      <c r="F1" s="52"/>
      <c r="G1" s="52"/>
      <c r="H1" s="52"/>
      <c r="I1" s="289" t="s">
        <v>144</v>
      </c>
      <c r="J1" s="289"/>
      <c r="K1" s="289"/>
      <c r="L1" s="289"/>
      <c r="M1" s="52"/>
    </row>
    <row r="2" spans="1:13" x14ac:dyDescent="0.2">
      <c r="A2" s="52"/>
      <c r="B2" s="52"/>
      <c r="C2" s="52"/>
      <c r="D2" s="52"/>
      <c r="E2" s="52"/>
      <c r="F2" s="52"/>
      <c r="G2" s="52"/>
      <c r="H2" s="52"/>
      <c r="I2" s="52"/>
      <c r="J2" s="291"/>
      <c r="K2" s="291"/>
      <c r="L2" s="52"/>
      <c r="M2" s="52"/>
    </row>
    <row r="3" spans="1:13" x14ac:dyDescent="0.2">
      <c r="A3" s="52"/>
      <c r="B3" s="52"/>
      <c r="C3" s="52"/>
      <c r="D3" s="52"/>
      <c r="E3" s="52"/>
      <c r="F3" s="52"/>
      <c r="G3" s="52"/>
      <c r="H3" s="52"/>
      <c r="I3" s="52"/>
      <c r="J3" s="52"/>
      <c r="K3" s="52"/>
      <c r="L3" s="52"/>
      <c r="M3" s="52"/>
    </row>
    <row r="4" spans="1:13" x14ac:dyDescent="0.2">
      <c r="A4" s="52"/>
      <c r="B4" s="52"/>
      <c r="C4" s="52"/>
      <c r="D4" s="52"/>
      <c r="E4" s="52"/>
      <c r="F4" s="52"/>
      <c r="G4" s="52"/>
      <c r="H4" s="52"/>
      <c r="I4" s="52"/>
      <c r="J4" s="52"/>
      <c r="K4" s="52"/>
      <c r="L4" s="52"/>
      <c r="M4" s="52"/>
    </row>
    <row r="5" spans="1:13" x14ac:dyDescent="0.2">
      <c r="A5" s="52"/>
      <c r="B5" s="52"/>
      <c r="C5" s="52"/>
      <c r="D5" s="52"/>
      <c r="E5" s="52"/>
      <c r="F5" s="52"/>
      <c r="G5" s="52"/>
      <c r="H5" s="52"/>
      <c r="I5" s="52"/>
      <c r="J5" s="52"/>
      <c r="K5" s="52"/>
      <c r="L5" s="52"/>
      <c r="M5" s="52"/>
    </row>
    <row r="6" spans="1:13" x14ac:dyDescent="0.2">
      <c r="A6" s="52"/>
      <c r="B6" s="55"/>
      <c r="C6" s="55"/>
      <c r="D6" s="55"/>
      <c r="E6" s="55"/>
      <c r="F6" s="55"/>
      <c r="G6" s="55"/>
      <c r="H6" s="55"/>
      <c r="I6" s="55"/>
      <c r="J6" s="55"/>
      <c r="K6" s="55"/>
      <c r="L6" s="55"/>
      <c r="M6" s="52"/>
    </row>
    <row r="7" spans="1:13" x14ac:dyDescent="0.2">
      <c r="A7" s="52"/>
      <c r="B7" s="55"/>
      <c r="C7" s="55"/>
      <c r="D7" s="55"/>
      <c r="E7" s="55"/>
      <c r="F7" s="55"/>
      <c r="G7" s="55"/>
      <c r="H7" s="55"/>
      <c r="I7" s="55"/>
      <c r="J7" s="55"/>
      <c r="K7" s="55"/>
      <c r="L7" s="55"/>
      <c r="M7" s="52"/>
    </row>
    <row r="8" spans="1:13" x14ac:dyDescent="0.2">
      <c r="A8" s="52"/>
      <c r="B8" s="55"/>
      <c r="C8" s="88" t="s">
        <v>19</v>
      </c>
      <c r="D8" s="132"/>
      <c r="E8" s="55"/>
      <c r="F8" s="55"/>
      <c r="G8" s="55"/>
      <c r="H8" s="55"/>
      <c r="I8" s="55"/>
      <c r="J8" s="55"/>
      <c r="K8" s="55"/>
      <c r="L8" s="55"/>
      <c r="M8" s="52"/>
    </row>
    <row r="9" spans="1:13" x14ac:dyDescent="0.2">
      <c r="A9" s="52"/>
      <c r="B9" s="55"/>
      <c r="C9" s="146"/>
      <c r="D9" s="146"/>
      <c r="E9" s="146"/>
      <c r="F9" s="146"/>
      <c r="G9" s="146"/>
      <c r="H9" s="146"/>
      <c r="I9" s="146"/>
      <c r="J9" s="146"/>
      <c r="K9" s="146"/>
      <c r="L9" s="55"/>
      <c r="M9" s="52"/>
    </row>
    <row r="10" spans="1:13" x14ac:dyDescent="0.2">
      <c r="A10" s="52"/>
      <c r="B10" s="55"/>
      <c r="C10" s="51" t="s">
        <v>105</v>
      </c>
      <c r="D10" s="51"/>
      <c r="E10" s="51"/>
      <c r="F10" s="51"/>
      <c r="G10" s="51"/>
      <c r="H10" s="51"/>
      <c r="I10" s="51"/>
      <c r="J10" s="51"/>
      <c r="K10" s="51"/>
      <c r="L10" s="55"/>
      <c r="M10" s="52"/>
    </row>
    <row r="11" spans="1:13" x14ac:dyDescent="0.2">
      <c r="A11" s="52"/>
      <c r="B11" s="55"/>
      <c r="C11" s="51"/>
      <c r="D11" s="51"/>
      <c r="E11" s="51"/>
      <c r="F11" s="51"/>
      <c r="G11" s="51"/>
      <c r="H11" s="51"/>
      <c r="I11" s="51"/>
      <c r="J11" s="51"/>
      <c r="K11" s="51"/>
      <c r="L11" s="55"/>
      <c r="M11" s="52"/>
    </row>
    <row r="12" spans="1:13" x14ac:dyDescent="0.2">
      <c r="A12" s="52"/>
      <c r="B12" s="55"/>
      <c r="C12" s="288" t="s">
        <v>474</v>
      </c>
      <c r="D12" s="288"/>
      <c r="E12" s="288"/>
      <c r="F12" s="288"/>
      <c r="G12" s="288"/>
      <c r="H12" s="288"/>
      <c r="I12" s="288"/>
      <c r="J12" s="288"/>
      <c r="K12" s="288"/>
      <c r="L12" s="55"/>
      <c r="M12" s="52"/>
    </row>
    <row r="13" spans="1:13" x14ac:dyDescent="0.2">
      <c r="A13" s="52"/>
      <c r="B13" s="55"/>
      <c r="C13" s="288"/>
      <c r="D13" s="288"/>
      <c r="E13" s="288"/>
      <c r="F13" s="288"/>
      <c r="G13" s="288"/>
      <c r="H13" s="288"/>
      <c r="I13" s="288"/>
      <c r="J13" s="288"/>
      <c r="K13" s="288"/>
      <c r="L13" s="55"/>
      <c r="M13" s="52"/>
    </row>
    <row r="14" spans="1:13" x14ac:dyDescent="0.2">
      <c r="A14" s="52"/>
      <c r="B14" s="55"/>
      <c r="C14" s="288"/>
      <c r="D14" s="288"/>
      <c r="E14" s="288"/>
      <c r="F14" s="288"/>
      <c r="G14" s="288"/>
      <c r="H14" s="288"/>
      <c r="I14" s="288"/>
      <c r="J14" s="288"/>
      <c r="K14" s="288"/>
      <c r="L14" s="55"/>
      <c r="M14" s="52"/>
    </row>
    <row r="15" spans="1:13" x14ac:dyDescent="0.2">
      <c r="A15" s="52"/>
      <c r="B15" s="55"/>
      <c r="C15" s="288"/>
      <c r="D15" s="288"/>
      <c r="E15" s="288"/>
      <c r="F15" s="288"/>
      <c r="G15" s="288"/>
      <c r="H15" s="288"/>
      <c r="I15" s="288"/>
      <c r="J15" s="288"/>
      <c r="K15" s="288"/>
      <c r="L15" s="55"/>
      <c r="M15" s="52"/>
    </row>
    <row r="16" spans="1:13" x14ac:dyDescent="0.2">
      <c r="A16" s="52"/>
      <c r="B16" s="55"/>
      <c r="C16" s="288"/>
      <c r="D16" s="288"/>
      <c r="E16" s="288"/>
      <c r="F16" s="288"/>
      <c r="G16" s="288"/>
      <c r="H16" s="288"/>
      <c r="I16" s="288"/>
      <c r="J16" s="288"/>
      <c r="K16" s="288"/>
      <c r="L16" s="55"/>
      <c r="M16" s="52"/>
    </row>
    <row r="17" spans="1:13" x14ac:dyDescent="0.2">
      <c r="A17" s="52"/>
      <c r="B17" s="55"/>
      <c r="C17" s="288"/>
      <c r="D17" s="288"/>
      <c r="E17" s="288"/>
      <c r="F17" s="288"/>
      <c r="G17" s="288"/>
      <c r="H17" s="288"/>
      <c r="I17" s="288"/>
      <c r="J17" s="288"/>
      <c r="K17" s="288"/>
      <c r="L17" s="55"/>
      <c r="M17" s="52"/>
    </row>
    <row r="18" spans="1:13" x14ac:dyDescent="0.2">
      <c r="A18" s="52"/>
      <c r="B18" s="55"/>
      <c r="C18" s="288"/>
      <c r="D18" s="288"/>
      <c r="E18" s="288"/>
      <c r="F18" s="288"/>
      <c r="G18" s="288"/>
      <c r="H18" s="288"/>
      <c r="I18" s="288"/>
      <c r="J18" s="288"/>
      <c r="K18" s="288"/>
      <c r="L18" s="55"/>
      <c r="M18" s="52"/>
    </row>
    <row r="19" spans="1:13" x14ac:dyDescent="0.2">
      <c r="A19" s="52"/>
      <c r="B19" s="55"/>
      <c r="C19" s="288"/>
      <c r="D19" s="288"/>
      <c r="E19" s="288"/>
      <c r="F19" s="288"/>
      <c r="G19" s="288"/>
      <c r="H19" s="288"/>
      <c r="I19" s="288"/>
      <c r="J19" s="288"/>
      <c r="K19" s="288"/>
      <c r="L19" s="55"/>
      <c r="M19" s="52"/>
    </row>
    <row r="20" spans="1:13" ht="12.75" customHeight="1" x14ac:dyDescent="0.2">
      <c r="A20" s="52"/>
      <c r="B20" s="55"/>
      <c r="C20" s="288" t="s">
        <v>202</v>
      </c>
      <c r="D20" s="288"/>
      <c r="E20" s="288"/>
      <c r="F20" s="288"/>
      <c r="G20" s="288"/>
      <c r="H20" s="288"/>
      <c r="I20" s="288"/>
      <c r="J20" s="288"/>
      <c r="K20" s="288"/>
      <c r="L20" s="288"/>
      <c r="M20" s="52"/>
    </row>
    <row r="21" spans="1:13" ht="12.75" customHeight="1" x14ac:dyDescent="0.2">
      <c r="A21" s="52"/>
      <c r="B21" s="55"/>
      <c r="C21" s="288"/>
      <c r="D21" s="288"/>
      <c r="E21" s="288"/>
      <c r="F21" s="288"/>
      <c r="G21" s="288"/>
      <c r="H21" s="288"/>
      <c r="I21" s="288"/>
      <c r="J21" s="288"/>
      <c r="K21" s="288"/>
      <c r="L21" s="288"/>
      <c r="M21" s="52"/>
    </row>
    <row r="22" spans="1:13" x14ac:dyDescent="0.2">
      <c r="A22" s="52"/>
      <c r="B22" s="55"/>
      <c r="C22" s="288"/>
      <c r="D22" s="288"/>
      <c r="E22" s="288"/>
      <c r="F22" s="288"/>
      <c r="G22" s="288"/>
      <c r="H22" s="288"/>
      <c r="I22" s="288"/>
      <c r="J22" s="288"/>
      <c r="K22" s="288"/>
      <c r="L22" s="288"/>
      <c r="M22" s="52"/>
    </row>
    <row r="23" spans="1:13" x14ac:dyDescent="0.2">
      <c r="A23" s="52"/>
      <c r="B23" s="55"/>
      <c r="C23" s="288"/>
      <c r="D23" s="288"/>
      <c r="E23" s="288"/>
      <c r="F23" s="288"/>
      <c r="G23" s="288"/>
      <c r="H23" s="288"/>
      <c r="I23" s="288"/>
      <c r="J23" s="288"/>
      <c r="K23" s="288"/>
      <c r="L23" s="288"/>
      <c r="M23" s="52"/>
    </row>
    <row r="24" spans="1:13" x14ac:dyDescent="0.2">
      <c r="A24" s="52"/>
      <c r="B24" s="55"/>
      <c r="C24" s="285"/>
      <c r="D24" s="282" t="s">
        <v>424</v>
      </c>
      <c r="E24" s="282"/>
      <c r="F24" s="199"/>
      <c r="G24" s="199"/>
      <c r="H24" s="51"/>
      <c r="I24" s="51"/>
      <c r="J24" s="51"/>
      <c r="K24" s="51"/>
      <c r="L24" s="55"/>
      <c r="M24" s="52"/>
    </row>
    <row r="25" spans="1:13" x14ac:dyDescent="0.2">
      <c r="A25" s="52"/>
      <c r="B25" s="55"/>
      <c r="C25" s="198"/>
      <c r="D25" s="236"/>
      <c r="E25" s="245"/>
      <c r="F25" s="199"/>
      <c r="G25" s="199"/>
      <c r="H25" s="51"/>
      <c r="I25" s="51"/>
      <c r="J25" s="51"/>
      <c r="K25" s="51"/>
      <c r="L25" s="55"/>
      <c r="M25" s="52"/>
    </row>
    <row r="26" spans="1:13" x14ac:dyDescent="0.2">
      <c r="A26" s="52"/>
      <c r="B26" s="55"/>
      <c r="C26" s="294" t="s">
        <v>56</v>
      </c>
      <c r="D26" s="294"/>
      <c r="E26" s="294"/>
      <c r="F26" s="199"/>
      <c r="G26" s="199"/>
      <c r="H26" s="51"/>
      <c r="I26" s="51"/>
      <c r="J26" s="51"/>
      <c r="K26" s="51"/>
      <c r="L26" s="55"/>
      <c r="M26" s="52"/>
    </row>
    <row r="27" spans="1:13" x14ac:dyDescent="0.2">
      <c r="A27" s="52"/>
      <c r="B27" s="55"/>
      <c r="C27" s="246"/>
      <c r="D27" s="246"/>
      <c r="E27" s="246"/>
      <c r="F27" s="199"/>
      <c r="G27" s="199"/>
      <c r="H27" s="51"/>
      <c r="I27" s="51"/>
      <c r="J27" s="51"/>
      <c r="K27" s="51"/>
      <c r="L27" s="55"/>
      <c r="M27" s="52"/>
    </row>
    <row r="28" spans="1:13" x14ac:dyDescent="0.2">
      <c r="A28" s="52"/>
      <c r="B28" s="55"/>
      <c r="C28" s="288" t="s">
        <v>476</v>
      </c>
      <c r="D28" s="288"/>
      <c r="E28" s="288"/>
      <c r="F28" s="288"/>
      <c r="G28" s="288"/>
      <c r="H28" s="288"/>
      <c r="I28" s="288"/>
      <c r="J28" s="288"/>
      <c r="K28" s="288"/>
      <c r="L28" s="288"/>
      <c r="M28" s="52"/>
    </row>
    <row r="29" spans="1:13" x14ac:dyDescent="0.2">
      <c r="A29" s="52"/>
      <c r="B29" s="55"/>
      <c r="C29" s="288"/>
      <c r="D29" s="288"/>
      <c r="E29" s="288"/>
      <c r="F29" s="288"/>
      <c r="G29" s="288"/>
      <c r="H29" s="288"/>
      <c r="I29" s="288"/>
      <c r="J29" s="288"/>
      <c r="K29" s="288"/>
      <c r="L29" s="288"/>
      <c r="M29" s="52"/>
    </row>
    <row r="30" spans="1:13" x14ac:dyDescent="0.2">
      <c r="A30" s="52"/>
      <c r="B30" s="55"/>
      <c r="C30" s="288"/>
      <c r="D30" s="288"/>
      <c r="E30" s="288"/>
      <c r="F30" s="288"/>
      <c r="G30" s="288"/>
      <c r="H30" s="288"/>
      <c r="I30" s="288"/>
      <c r="J30" s="288"/>
      <c r="K30" s="288"/>
      <c r="L30" s="288"/>
      <c r="M30" s="52"/>
    </row>
    <row r="31" spans="1:13" x14ac:dyDescent="0.2">
      <c r="A31" s="52"/>
      <c r="B31" s="55"/>
      <c r="C31" s="288"/>
      <c r="D31" s="288"/>
      <c r="E31" s="288"/>
      <c r="F31" s="288"/>
      <c r="G31" s="288"/>
      <c r="H31" s="288"/>
      <c r="I31" s="288"/>
      <c r="J31" s="288"/>
      <c r="K31" s="288"/>
      <c r="L31" s="288"/>
      <c r="M31" s="52"/>
    </row>
    <row r="32" spans="1:13" x14ac:dyDescent="0.2">
      <c r="A32" s="52"/>
      <c r="B32" s="55"/>
      <c r="C32" s="288"/>
      <c r="D32" s="288"/>
      <c r="E32" s="288"/>
      <c r="F32" s="288"/>
      <c r="G32" s="288"/>
      <c r="H32" s="288"/>
      <c r="I32" s="288"/>
      <c r="J32" s="288"/>
      <c r="K32" s="288"/>
      <c r="L32" s="288"/>
      <c r="M32" s="52"/>
    </row>
    <row r="33" spans="1:13" x14ac:dyDescent="0.2">
      <c r="A33" s="52"/>
      <c r="B33" s="55"/>
      <c r="C33" s="288"/>
      <c r="D33" s="288"/>
      <c r="E33" s="288"/>
      <c r="F33" s="288"/>
      <c r="G33" s="288"/>
      <c r="H33" s="288"/>
      <c r="I33" s="288"/>
      <c r="J33" s="288"/>
      <c r="K33" s="288"/>
      <c r="L33" s="288"/>
      <c r="M33" s="52"/>
    </row>
    <row r="34" spans="1:13" x14ac:dyDescent="0.2">
      <c r="A34" s="52"/>
      <c r="B34" s="55"/>
      <c r="C34" s="107"/>
      <c r="D34" s="107"/>
      <c r="E34" s="107"/>
      <c r="F34" s="107"/>
      <c r="G34" s="107"/>
      <c r="H34" s="107"/>
      <c r="I34" s="107"/>
      <c r="J34" s="107"/>
      <c r="K34" s="107"/>
      <c r="L34" s="107"/>
      <c r="M34" s="52"/>
    </row>
    <row r="35" spans="1:13" x14ac:dyDescent="0.2">
      <c r="A35" s="52"/>
      <c r="B35" s="55"/>
      <c r="C35" s="235"/>
      <c r="D35" s="282" t="s">
        <v>425</v>
      </c>
      <c r="E35" s="284"/>
      <c r="F35" s="235"/>
      <c r="G35" s="235"/>
      <c r="H35" s="235"/>
      <c r="I35" s="235"/>
      <c r="J35" s="235"/>
      <c r="K35" s="235"/>
      <c r="L35" s="235"/>
      <c r="M35" s="52"/>
    </row>
    <row r="36" spans="1:13" x14ac:dyDescent="0.2">
      <c r="A36" s="52"/>
      <c r="B36" s="55"/>
      <c r="C36" s="235"/>
      <c r="D36" s="233"/>
      <c r="E36" s="235"/>
      <c r="F36" s="235"/>
      <c r="G36" s="235"/>
      <c r="H36" s="235"/>
      <c r="I36" s="235"/>
      <c r="J36" s="235"/>
      <c r="K36" s="235"/>
      <c r="L36" s="235"/>
      <c r="M36" s="52"/>
    </row>
    <row r="37" spans="1:13" x14ac:dyDescent="0.2">
      <c r="A37" s="52"/>
      <c r="B37" s="55"/>
      <c r="C37" s="294" t="s">
        <v>256</v>
      </c>
      <c r="D37" s="294"/>
      <c r="E37" s="294"/>
      <c r="F37" s="244"/>
      <c r="G37" s="244"/>
      <c r="H37" s="244"/>
      <c r="I37" s="244"/>
      <c r="J37" s="244"/>
      <c r="K37" s="244"/>
      <c r="L37" s="244"/>
      <c r="M37" s="52"/>
    </row>
    <row r="38" spans="1:13" x14ac:dyDescent="0.2">
      <c r="A38" s="52"/>
      <c r="B38" s="55"/>
      <c r="C38" s="246"/>
      <c r="D38" s="246"/>
      <c r="E38" s="246"/>
      <c r="F38" s="244"/>
      <c r="G38" s="244"/>
      <c r="H38" s="244"/>
      <c r="I38" s="244"/>
      <c r="J38" s="244"/>
      <c r="K38" s="244"/>
      <c r="L38" s="244"/>
      <c r="M38" s="52"/>
    </row>
    <row r="39" spans="1:13" x14ac:dyDescent="0.2">
      <c r="A39" s="52"/>
      <c r="B39" s="55"/>
      <c r="C39" s="292" t="s">
        <v>475</v>
      </c>
      <c r="D39" s="292"/>
      <c r="E39" s="292"/>
      <c r="F39" s="292"/>
      <c r="G39" s="292"/>
      <c r="H39" s="292"/>
      <c r="I39" s="292"/>
      <c r="J39" s="292"/>
      <c r="K39" s="292"/>
      <c r="L39" s="292"/>
      <c r="M39" s="52"/>
    </row>
    <row r="40" spans="1:13" x14ac:dyDescent="0.2">
      <c r="A40" s="52"/>
      <c r="B40" s="55"/>
      <c r="C40" s="292"/>
      <c r="D40" s="292"/>
      <c r="E40" s="292"/>
      <c r="F40" s="292"/>
      <c r="G40" s="292"/>
      <c r="H40" s="292"/>
      <c r="I40" s="292"/>
      <c r="J40" s="292"/>
      <c r="K40" s="292"/>
      <c r="L40" s="292"/>
      <c r="M40" s="52"/>
    </row>
    <row r="41" spans="1:13" x14ac:dyDescent="0.2">
      <c r="A41" s="52"/>
      <c r="B41" s="55"/>
      <c r="C41" s="292"/>
      <c r="D41" s="292"/>
      <c r="E41" s="292"/>
      <c r="F41" s="292"/>
      <c r="G41" s="292"/>
      <c r="H41" s="292"/>
      <c r="I41" s="292"/>
      <c r="J41" s="292"/>
      <c r="K41" s="292"/>
      <c r="L41" s="292"/>
      <c r="M41" s="52"/>
    </row>
    <row r="42" spans="1:13" x14ac:dyDescent="0.2">
      <c r="A42" s="52"/>
      <c r="B42" s="55"/>
      <c r="C42" s="292"/>
      <c r="D42" s="292"/>
      <c r="E42" s="292"/>
      <c r="F42" s="292"/>
      <c r="G42" s="292"/>
      <c r="H42" s="292"/>
      <c r="I42" s="292"/>
      <c r="J42" s="292"/>
      <c r="K42" s="292"/>
      <c r="L42" s="292"/>
      <c r="M42" s="52"/>
    </row>
    <row r="43" spans="1:13" x14ac:dyDescent="0.2">
      <c r="A43" s="52"/>
      <c r="B43" s="55"/>
      <c r="C43" s="198"/>
      <c r="D43" s="293" t="s">
        <v>427</v>
      </c>
      <c r="E43" s="293"/>
      <c r="F43" s="293"/>
      <c r="G43" s="293"/>
      <c r="H43" s="149"/>
      <c r="I43" s="149"/>
      <c r="J43" s="149"/>
      <c r="K43" s="149"/>
      <c r="L43" s="55"/>
      <c r="M43" s="52"/>
    </row>
    <row r="44" spans="1:13" x14ac:dyDescent="0.2">
      <c r="A44" s="52"/>
      <c r="B44" s="55"/>
      <c r="C44" s="198"/>
      <c r="D44" s="287" t="s">
        <v>428</v>
      </c>
      <c r="E44" s="287"/>
      <c r="F44" s="199"/>
      <c r="G44" s="199"/>
      <c r="H44" s="51"/>
      <c r="I44" s="51"/>
      <c r="J44" s="51"/>
      <c r="K44" s="51"/>
      <c r="L44" s="55"/>
      <c r="M44" s="52"/>
    </row>
    <row r="45" spans="1:13" x14ac:dyDescent="0.2">
      <c r="A45" s="52"/>
      <c r="B45" s="55"/>
      <c r="C45" s="198"/>
      <c r="D45" s="287" t="s">
        <v>426</v>
      </c>
      <c r="E45" s="287"/>
      <c r="F45" s="287"/>
      <c r="G45" s="287"/>
      <c r="H45" s="51"/>
      <c r="I45" s="51"/>
      <c r="J45" s="51"/>
      <c r="K45" s="51"/>
      <c r="L45" s="55"/>
      <c r="M45" s="52"/>
    </row>
    <row r="46" spans="1:13" x14ac:dyDescent="0.2">
      <c r="A46" s="52"/>
      <c r="B46" s="55"/>
      <c r="C46" s="198"/>
      <c r="D46" s="287" t="s">
        <v>429</v>
      </c>
      <c r="E46" s="287"/>
      <c r="F46" s="199"/>
      <c r="G46" s="199"/>
      <c r="H46" s="51"/>
      <c r="I46" s="51"/>
      <c r="J46" s="51"/>
      <c r="K46" s="51"/>
      <c r="L46" s="55"/>
      <c r="M46" s="52"/>
    </row>
    <row r="47" spans="1:13" x14ac:dyDescent="0.2">
      <c r="A47" s="52"/>
      <c r="B47" s="55"/>
      <c r="C47" s="198"/>
      <c r="D47" s="287" t="s">
        <v>430</v>
      </c>
      <c r="E47" s="287"/>
      <c r="F47" s="287"/>
      <c r="G47" s="199"/>
      <c r="H47" s="51"/>
      <c r="I47" s="51"/>
      <c r="J47" s="51"/>
      <c r="K47" s="51"/>
      <c r="L47" s="55"/>
      <c r="M47" s="52"/>
    </row>
    <row r="48" spans="1:13" x14ac:dyDescent="0.2">
      <c r="A48" s="52"/>
      <c r="B48" s="55"/>
      <c r="C48" s="198"/>
      <c r="D48" s="287" t="s">
        <v>431</v>
      </c>
      <c r="E48" s="287"/>
      <c r="F48" s="287"/>
      <c r="G48" s="199"/>
      <c r="H48" s="51"/>
      <c r="I48" s="51"/>
      <c r="J48" s="51"/>
      <c r="K48" s="51"/>
      <c r="L48" s="55"/>
      <c r="M48" s="52"/>
    </row>
    <row r="49" spans="1:13" x14ac:dyDescent="0.2">
      <c r="A49" s="52"/>
      <c r="B49" s="55"/>
      <c r="C49" s="198"/>
      <c r="D49" s="287" t="s">
        <v>432</v>
      </c>
      <c r="E49" s="287"/>
      <c r="F49" s="287"/>
      <c r="G49" s="199"/>
      <c r="H49" s="51"/>
      <c r="I49" s="51"/>
      <c r="J49" s="51"/>
      <c r="K49" s="51"/>
      <c r="L49" s="55"/>
      <c r="M49" s="52"/>
    </row>
    <row r="50" spans="1:13" x14ac:dyDescent="0.2">
      <c r="A50" s="52"/>
      <c r="B50" s="55"/>
      <c r="C50" s="134"/>
      <c r="D50" s="134"/>
      <c r="E50" s="51"/>
      <c r="F50" s="51"/>
      <c r="G50" s="51"/>
      <c r="H50" s="51"/>
      <c r="I50" s="51"/>
      <c r="J50" s="51"/>
      <c r="K50" s="51"/>
      <c r="L50" s="55"/>
      <c r="M50" s="52"/>
    </row>
    <row r="51" spans="1:13" x14ac:dyDescent="0.2">
      <c r="A51" s="52"/>
      <c r="B51" s="55"/>
      <c r="C51" s="288" t="s">
        <v>541</v>
      </c>
      <c r="D51" s="288"/>
      <c r="E51" s="288"/>
      <c r="F51" s="288"/>
      <c r="G51" s="288"/>
      <c r="H51" s="288"/>
      <c r="I51" s="288"/>
      <c r="J51" s="288"/>
      <c r="K51" s="288"/>
      <c r="L51" s="288"/>
      <c r="M51" s="52"/>
    </row>
    <row r="52" spans="1:13" x14ac:dyDescent="0.2">
      <c r="A52" s="52"/>
      <c r="B52" s="55"/>
      <c r="C52" s="288"/>
      <c r="D52" s="288"/>
      <c r="E52" s="288"/>
      <c r="F52" s="288"/>
      <c r="G52" s="288"/>
      <c r="H52" s="288"/>
      <c r="I52" s="288"/>
      <c r="J52" s="288"/>
      <c r="K52" s="288"/>
      <c r="L52" s="288"/>
      <c r="M52" s="52"/>
    </row>
    <row r="53" spans="1:13" x14ac:dyDescent="0.2">
      <c r="A53" s="52"/>
      <c r="B53" s="55"/>
      <c r="C53" s="254"/>
      <c r="D53" s="254"/>
      <c r="E53" s="254"/>
      <c r="F53" s="254"/>
      <c r="G53" s="254"/>
      <c r="H53" s="254"/>
      <c r="I53" s="254"/>
      <c r="J53" s="254"/>
      <c r="K53" s="254"/>
      <c r="L53" s="254"/>
      <c r="M53" s="52"/>
    </row>
    <row r="54" spans="1:13" x14ac:dyDescent="0.2">
      <c r="A54" s="52"/>
      <c r="B54" s="55"/>
      <c r="C54" s="254"/>
      <c r="D54" s="287" t="s">
        <v>535</v>
      </c>
      <c r="E54" s="287"/>
      <c r="F54" s="287"/>
      <c r="G54" s="254"/>
      <c r="H54" s="254"/>
      <c r="I54" s="254"/>
      <c r="J54" s="254"/>
      <c r="K54" s="254"/>
      <c r="L54" s="254"/>
      <c r="M54" s="52"/>
    </row>
    <row r="55" spans="1:13" x14ac:dyDescent="0.2">
      <c r="A55" s="52"/>
      <c r="B55" s="55"/>
      <c r="C55" s="256"/>
      <c r="D55" s="256"/>
      <c r="E55" s="51"/>
      <c r="F55" s="51"/>
      <c r="G55" s="51"/>
      <c r="H55" s="51"/>
      <c r="I55" s="51"/>
      <c r="J55" s="51"/>
      <c r="K55" s="51"/>
      <c r="L55" s="55"/>
      <c r="M55" s="52"/>
    </row>
    <row r="56" spans="1:13" ht="12.75" customHeight="1" x14ac:dyDescent="0.2">
      <c r="A56" s="52"/>
      <c r="B56" s="55"/>
      <c r="C56" s="292" t="s">
        <v>355</v>
      </c>
      <c r="D56" s="292"/>
      <c r="E56" s="292"/>
      <c r="F56" s="292"/>
      <c r="G56" s="292"/>
      <c r="H56" s="292"/>
      <c r="I56" s="292"/>
      <c r="J56" s="292"/>
      <c r="K56" s="292"/>
      <c r="L56" s="292"/>
      <c r="M56" s="52"/>
    </row>
    <row r="57" spans="1:13" x14ac:dyDescent="0.2">
      <c r="A57" s="52"/>
      <c r="B57" s="55"/>
      <c r="C57" s="292"/>
      <c r="D57" s="292"/>
      <c r="E57" s="292"/>
      <c r="F57" s="292"/>
      <c r="G57" s="292"/>
      <c r="H57" s="292"/>
      <c r="I57" s="292"/>
      <c r="J57" s="292"/>
      <c r="K57" s="292"/>
      <c r="L57" s="292"/>
      <c r="M57" s="52"/>
    </row>
    <row r="58" spans="1:13" x14ac:dyDescent="0.2">
      <c r="A58" s="52"/>
      <c r="B58" s="55"/>
      <c r="C58" s="292"/>
      <c r="D58" s="292"/>
      <c r="E58" s="292"/>
      <c r="F58" s="292"/>
      <c r="G58" s="292"/>
      <c r="H58" s="292"/>
      <c r="I58" s="292"/>
      <c r="J58" s="292"/>
      <c r="K58" s="292"/>
      <c r="L58" s="292"/>
      <c r="M58" s="52"/>
    </row>
    <row r="59" spans="1:13" x14ac:dyDescent="0.2">
      <c r="A59" s="52"/>
      <c r="B59" s="55"/>
      <c r="C59" s="292"/>
      <c r="D59" s="292"/>
      <c r="E59" s="292"/>
      <c r="F59" s="292"/>
      <c r="G59" s="292"/>
      <c r="H59" s="292"/>
      <c r="I59" s="292"/>
      <c r="J59" s="292"/>
      <c r="K59" s="292"/>
      <c r="L59" s="292"/>
      <c r="M59" s="52"/>
    </row>
    <row r="60" spans="1:13" x14ac:dyDescent="0.2">
      <c r="A60" s="52"/>
      <c r="B60" s="55"/>
      <c r="C60" s="292"/>
      <c r="D60" s="292"/>
      <c r="E60" s="292"/>
      <c r="F60" s="292"/>
      <c r="G60" s="292"/>
      <c r="H60" s="292"/>
      <c r="I60" s="292"/>
      <c r="J60" s="292"/>
      <c r="K60" s="292"/>
      <c r="L60" s="292"/>
      <c r="M60" s="52"/>
    </row>
    <row r="61" spans="1:13" x14ac:dyDescent="0.2">
      <c r="A61" s="52"/>
      <c r="B61" s="55"/>
      <c r="C61" s="292"/>
      <c r="D61" s="292"/>
      <c r="E61" s="292"/>
      <c r="F61" s="292"/>
      <c r="G61" s="292"/>
      <c r="H61" s="292"/>
      <c r="I61" s="292"/>
      <c r="J61" s="292"/>
      <c r="K61" s="292"/>
      <c r="L61" s="292"/>
      <c r="M61" s="52"/>
    </row>
    <row r="62" spans="1:13" x14ac:dyDescent="0.2">
      <c r="A62" s="52"/>
      <c r="B62" s="55"/>
      <c r="C62" s="292"/>
      <c r="D62" s="292"/>
      <c r="E62" s="292"/>
      <c r="F62" s="292"/>
      <c r="G62" s="292"/>
      <c r="H62" s="292"/>
      <c r="I62" s="292"/>
      <c r="J62" s="292"/>
      <c r="K62" s="292"/>
      <c r="L62" s="292"/>
      <c r="M62" s="52"/>
    </row>
    <row r="63" spans="1:13" x14ac:dyDescent="0.2">
      <c r="A63" s="52"/>
      <c r="B63" s="55"/>
      <c r="C63" s="292"/>
      <c r="D63" s="292"/>
      <c r="E63" s="292"/>
      <c r="F63" s="292"/>
      <c r="G63" s="292"/>
      <c r="H63" s="292"/>
      <c r="I63" s="292"/>
      <c r="J63" s="292"/>
      <c r="K63" s="292"/>
      <c r="L63" s="292"/>
      <c r="M63" s="52"/>
    </row>
    <row r="64" spans="1:13" x14ac:dyDescent="0.2">
      <c r="A64" s="52"/>
      <c r="B64" s="55"/>
      <c r="C64" s="292"/>
      <c r="D64" s="292"/>
      <c r="E64" s="292"/>
      <c r="F64" s="292"/>
      <c r="G64" s="292"/>
      <c r="H64" s="292"/>
      <c r="I64" s="292"/>
      <c r="J64" s="292"/>
      <c r="K64" s="292"/>
      <c r="L64" s="292"/>
      <c r="M64" s="52"/>
    </row>
    <row r="65" spans="1:13" x14ac:dyDescent="0.2">
      <c r="A65" s="52"/>
      <c r="B65" s="55"/>
      <c r="C65" s="292"/>
      <c r="D65" s="292"/>
      <c r="E65" s="292"/>
      <c r="F65" s="292"/>
      <c r="G65" s="292"/>
      <c r="H65" s="292"/>
      <c r="I65" s="292"/>
      <c r="J65" s="292"/>
      <c r="K65" s="292"/>
      <c r="L65" s="292"/>
      <c r="M65" s="52"/>
    </row>
    <row r="66" spans="1:13" x14ac:dyDescent="0.2">
      <c r="A66" s="52"/>
      <c r="B66" s="55"/>
      <c r="C66" s="292"/>
      <c r="D66" s="292"/>
      <c r="E66" s="292"/>
      <c r="F66" s="292"/>
      <c r="G66" s="292"/>
      <c r="H66" s="292"/>
      <c r="I66" s="292"/>
      <c r="J66" s="292"/>
      <c r="K66" s="292"/>
      <c r="L66" s="292"/>
      <c r="M66" s="52"/>
    </row>
    <row r="67" spans="1:13" x14ac:dyDescent="0.2">
      <c r="A67" s="52"/>
      <c r="B67" s="55"/>
      <c r="C67" s="292"/>
      <c r="D67" s="292"/>
      <c r="E67" s="292"/>
      <c r="F67" s="292"/>
      <c r="G67" s="292"/>
      <c r="H67" s="292"/>
      <c r="I67" s="292"/>
      <c r="J67" s="292"/>
      <c r="K67" s="292"/>
      <c r="L67" s="292"/>
      <c r="M67" s="52"/>
    </row>
    <row r="68" spans="1:13" x14ac:dyDescent="0.2">
      <c r="A68" s="52"/>
      <c r="B68" s="55"/>
      <c r="C68" s="292"/>
      <c r="D68" s="292"/>
      <c r="E68" s="292"/>
      <c r="F68" s="292"/>
      <c r="G68" s="292"/>
      <c r="H68" s="292"/>
      <c r="I68" s="292"/>
      <c r="J68" s="292"/>
      <c r="K68" s="292"/>
      <c r="L68" s="292"/>
      <c r="M68" s="52"/>
    </row>
    <row r="69" spans="1:13" x14ac:dyDescent="0.2">
      <c r="A69" s="52"/>
      <c r="B69" s="55"/>
      <c r="C69" s="292"/>
      <c r="D69" s="292"/>
      <c r="E69" s="292"/>
      <c r="F69" s="292"/>
      <c r="G69" s="292"/>
      <c r="H69" s="292"/>
      <c r="I69" s="292"/>
      <c r="J69" s="292"/>
      <c r="K69" s="292"/>
      <c r="L69" s="292"/>
      <c r="M69" s="52"/>
    </row>
    <row r="70" spans="1:13" x14ac:dyDescent="0.2">
      <c r="A70" s="52"/>
      <c r="B70" s="55"/>
      <c r="C70" s="292"/>
      <c r="D70" s="292"/>
      <c r="E70" s="292"/>
      <c r="F70" s="292"/>
      <c r="G70" s="292"/>
      <c r="H70" s="292"/>
      <c r="I70" s="292"/>
      <c r="J70" s="292"/>
      <c r="K70" s="292"/>
      <c r="L70" s="292"/>
      <c r="M70" s="52"/>
    </row>
    <row r="71" spans="1:13" x14ac:dyDescent="0.2">
      <c r="A71" s="52"/>
      <c r="B71" s="55"/>
      <c r="C71" s="292"/>
      <c r="D71" s="292"/>
      <c r="E71" s="292"/>
      <c r="F71" s="292"/>
      <c r="G71" s="292"/>
      <c r="H71" s="292"/>
      <c r="I71" s="292"/>
      <c r="J71" s="292"/>
      <c r="K71" s="292"/>
      <c r="L71" s="292"/>
      <c r="M71" s="52"/>
    </row>
    <row r="72" spans="1:13" x14ac:dyDescent="0.2">
      <c r="A72" s="52"/>
      <c r="B72" s="55"/>
      <c r="C72" s="292"/>
      <c r="D72" s="292"/>
      <c r="E72" s="292"/>
      <c r="F72" s="292"/>
      <c r="G72" s="292"/>
      <c r="H72" s="292"/>
      <c r="I72" s="292"/>
      <c r="J72" s="292"/>
      <c r="K72" s="292"/>
      <c r="L72" s="292"/>
      <c r="M72" s="52"/>
    </row>
    <row r="73" spans="1:13" x14ac:dyDescent="0.2">
      <c r="A73" s="52"/>
      <c r="B73" s="55"/>
      <c r="C73" s="292"/>
      <c r="D73" s="292"/>
      <c r="E73" s="292"/>
      <c r="F73" s="292"/>
      <c r="G73" s="292"/>
      <c r="H73" s="292"/>
      <c r="I73" s="292"/>
      <c r="J73" s="292"/>
      <c r="K73" s="292"/>
      <c r="L73" s="292"/>
      <c r="M73" s="52"/>
    </row>
    <row r="74" spans="1:13" x14ac:dyDescent="0.2">
      <c r="A74" s="52"/>
      <c r="B74" s="55"/>
      <c r="C74" s="292"/>
      <c r="D74" s="292"/>
      <c r="E74" s="292"/>
      <c r="F74" s="292"/>
      <c r="G74" s="292"/>
      <c r="H74" s="292"/>
      <c r="I74" s="292"/>
      <c r="J74" s="292"/>
      <c r="K74" s="292"/>
      <c r="L74" s="292"/>
      <c r="M74" s="52"/>
    </row>
    <row r="75" spans="1:13" ht="12.75" customHeight="1" x14ac:dyDescent="0.2">
      <c r="A75" s="52"/>
      <c r="B75" s="55"/>
      <c r="C75" s="294" t="s">
        <v>257</v>
      </c>
      <c r="D75" s="294"/>
      <c r="E75" s="294"/>
      <c r="F75" s="294"/>
      <c r="G75" s="294"/>
      <c r="H75" s="243"/>
      <c r="I75" s="243"/>
      <c r="J75" s="243"/>
      <c r="K75" s="243"/>
      <c r="L75" s="243"/>
      <c r="M75" s="52"/>
    </row>
    <row r="76" spans="1:13" x14ac:dyDescent="0.2">
      <c r="A76" s="52"/>
      <c r="B76" s="55"/>
      <c r="C76" s="243"/>
      <c r="D76" s="243"/>
      <c r="E76" s="243"/>
      <c r="F76" s="243"/>
      <c r="G76" s="243"/>
      <c r="H76" s="243"/>
      <c r="I76" s="243"/>
      <c r="J76" s="243"/>
      <c r="K76" s="243"/>
      <c r="L76" s="243"/>
      <c r="M76" s="52"/>
    </row>
    <row r="77" spans="1:13" ht="12.75" customHeight="1" x14ac:dyDescent="0.2">
      <c r="A77" s="52"/>
      <c r="B77" s="55"/>
      <c r="C77" s="292" t="s">
        <v>542</v>
      </c>
      <c r="D77" s="292"/>
      <c r="E77" s="292"/>
      <c r="F77" s="292"/>
      <c r="G77" s="292"/>
      <c r="H77" s="292"/>
      <c r="I77" s="292"/>
      <c r="J77" s="292"/>
      <c r="K77" s="292"/>
      <c r="L77" s="292"/>
      <c r="M77" s="52"/>
    </row>
    <row r="78" spans="1:13" x14ac:dyDescent="0.2">
      <c r="A78" s="52"/>
      <c r="B78" s="55"/>
      <c r="C78" s="292"/>
      <c r="D78" s="292"/>
      <c r="E78" s="292"/>
      <c r="F78" s="292"/>
      <c r="G78" s="292"/>
      <c r="H78" s="292"/>
      <c r="I78" s="292"/>
      <c r="J78" s="292"/>
      <c r="K78" s="292"/>
      <c r="L78" s="292"/>
      <c r="M78" s="52"/>
    </row>
    <row r="79" spans="1:13" x14ac:dyDescent="0.2">
      <c r="A79" s="52"/>
      <c r="B79" s="55"/>
      <c r="C79" s="292"/>
      <c r="D79" s="292"/>
      <c r="E79" s="292"/>
      <c r="F79" s="292"/>
      <c r="G79" s="292"/>
      <c r="H79" s="292"/>
      <c r="I79" s="292"/>
      <c r="J79" s="292"/>
      <c r="K79" s="292"/>
      <c r="L79" s="292"/>
      <c r="M79" s="52"/>
    </row>
    <row r="80" spans="1:13" x14ac:dyDescent="0.2">
      <c r="A80" s="52"/>
      <c r="B80" s="55"/>
      <c r="C80" s="292"/>
      <c r="D80" s="292"/>
      <c r="E80" s="292"/>
      <c r="F80" s="292"/>
      <c r="G80" s="292"/>
      <c r="H80" s="292"/>
      <c r="I80" s="292"/>
      <c r="J80" s="292"/>
      <c r="K80" s="292"/>
      <c r="L80" s="292"/>
      <c r="M80" s="52"/>
    </row>
    <row r="81" spans="1:13" x14ac:dyDescent="0.2">
      <c r="A81" s="52"/>
      <c r="B81" s="52"/>
      <c r="C81" s="292"/>
      <c r="D81" s="292"/>
      <c r="E81" s="292"/>
      <c r="F81" s="292"/>
      <c r="G81" s="292"/>
      <c r="H81" s="292"/>
      <c r="I81" s="292"/>
      <c r="J81" s="292"/>
      <c r="K81" s="292"/>
      <c r="L81" s="292"/>
      <c r="M81" s="52"/>
    </row>
    <row r="82" spans="1:13" x14ac:dyDescent="0.2">
      <c r="A82" s="52"/>
      <c r="B82" s="52"/>
      <c r="C82" s="292"/>
      <c r="D82" s="292"/>
      <c r="E82" s="292"/>
      <c r="F82" s="292"/>
      <c r="G82" s="292"/>
      <c r="H82" s="292"/>
      <c r="I82" s="292"/>
      <c r="J82" s="292"/>
      <c r="K82" s="292"/>
      <c r="L82" s="292"/>
      <c r="M82" s="52"/>
    </row>
    <row r="83" spans="1:13" x14ac:dyDescent="0.2">
      <c r="A83" s="52"/>
      <c r="B83" s="52"/>
      <c r="C83" s="292"/>
      <c r="D83" s="292"/>
      <c r="E83" s="292"/>
      <c r="F83" s="292"/>
      <c r="G83" s="292"/>
      <c r="H83" s="292"/>
      <c r="I83" s="292"/>
      <c r="J83" s="292"/>
      <c r="K83" s="292"/>
      <c r="L83" s="292"/>
      <c r="M83" s="52"/>
    </row>
    <row r="84" spans="1:13" x14ac:dyDescent="0.2">
      <c r="A84" s="52"/>
      <c r="B84" s="52"/>
      <c r="C84" s="292"/>
      <c r="D84" s="292"/>
      <c r="E84" s="292"/>
      <c r="F84" s="292"/>
      <c r="G84" s="292"/>
      <c r="H84" s="292"/>
      <c r="I84" s="292"/>
      <c r="J84" s="292"/>
      <c r="K84" s="292"/>
      <c r="L84" s="292"/>
      <c r="M84" s="52"/>
    </row>
    <row r="85" spans="1:13" ht="12.75" customHeight="1" x14ac:dyDescent="0.2">
      <c r="A85" s="52"/>
      <c r="B85" s="52"/>
      <c r="C85" s="292"/>
      <c r="D85" s="292"/>
      <c r="E85" s="292"/>
      <c r="F85" s="292"/>
      <c r="G85" s="292"/>
      <c r="H85" s="292"/>
      <c r="I85" s="292"/>
      <c r="J85" s="292"/>
      <c r="K85" s="292"/>
      <c r="L85" s="292"/>
      <c r="M85" s="52"/>
    </row>
    <row r="86" spans="1:13" ht="12.75" customHeight="1" x14ac:dyDescent="0.2">
      <c r="A86" s="52"/>
      <c r="B86" s="52"/>
      <c r="C86" s="292"/>
      <c r="D86" s="292"/>
      <c r="E86" s="292"/>
      <c r="F86" s="292"/>
      <c r="G86" s="292"/>
      <c r="H86" s="292"/>
      <c r="I86" s="292"/>
      <c r="J86" s="292"/>
      <c r="K86" s="292"/>
      <c r="L86" s="292"/>
      <c r="M86" s="52"/>
    </row>
    <row r="87" spans="1:13" ht="12.75" customHeight="1" x14ac:dyDescent="0.2">
      <c r="A87" s="52"/>
      <c r="B87" s="52"/>
      <c r="C87" s="292"/>
      <c r="D87" s="292"/>
      <c r="E87" s="292"/>
      <c r="F87" s="292"/>
      <c r="G87" s="292"/>
      <c r="H87" s="292"/>
      <c r="I87" s="292"/>
      <c r="J87" s="292"/>
      <c r="K87" s="292"/>
      <c r="L87" s="292"/>
      <c r="M87" s="52"/>
    </row>
    <row r="88" spans="1:13" ht="12.75" customHeight="1" x14ac:dyDescent="0.2">
      <c r="A88" s="52"/>
      <c r="B88" s="52"/>
      <c r="C88" s="292"/>
      <c r="D88" s="292"/>
      <c r="E88" s="292"/>
      <c r="F88" s="292"/>
      <c r="G88" s="292"/>
      <c r="H88" s="292"/>
      <c r="I88" s="292"/>
      <c r="J88" s="292"/>
      <c r="K88" s="292"/>
      <c r="L88" s="292"/>
      <c r="M88" s="52"/>
    </row>
    <row r="89" spans="1:13" ht="12.75" customHeight="1" x14ac:dyDescent="0.2">
      <c r="A89" s="52"/>
      <c r="B89" s="52"/>
      <c r="C89" s="292"/>
      <c r="D89" s="292"/>
      <c r="E89" s="292"/>
      <c r="F89" s="292"/>
      <c r="G89" s="292"/>
      <c r="H89" s="292"/>
      <c r="I89" s="292"/>
      <c r="J89" s="292"/>
      <c r="K89" s="292"/>
      <c r="L89" s="292"/>
      <c r="M89" s="52"/>
    </row>
    <row r="90" spans="1:13" ht="12.75" customHeight="1" x14ac:dyDescent="0.2">
      <c r="A90" s="52"/>
      <c r="B90" s="52"/>
      <c r="C90" s="292"/>
      <c r="D90" s="292"/>
      <c r="E90" s="292"/>
      <c r="F90" s="292"/>
      <c r="G90" s="292"/>
      <c r="H90" s="292"/>
      <c r="I90" s="292"/>
      <c r="J90" s="292"/>
      <c r="K90" s="292"/>
      <c r="L90" s="292"/>
      <c r="M90" s="52"/>
    </row>
    <row r="91" spans="1:13" x14ac:dyDescent="0.2">
      <c r="A91" s="52"/>
      <c r="B91" s="52"/>
      <c r="C91" s="243"/>
      <c r="D91" s="243"/>
      <c r="E91" s="243"/>
      <c r="F91" s="243"/>
      <c r="G91" s="243"/>
      <c r="H91" s="243"/>
      <c r="I91" s="243"/>
      <c r="J91" s="243"/>
      <c r="K91" s="243"/>
      <c r="L91" s="243"/>
      <c r="M91" s="52"/>
    </row>
    <row r="92" spans="1:13" x14ac:dyDescent="0.2">
      <c r="A92" s="52"/>
      <c r="B92" s="55"/>
      <c r="C92" s="198"/>
      <c r="D92" s="283" t="s">
        <v>433</v>
      </c>
      <c r="E92" s="283"/>
      <c r="F92" s="253"/>
      <c r="G92" s="199"/>
      <c r="H92" s="51"/>
      <c r="I92" s="51"/>
      <c r="J92" s="51"/>
      <c r="K92" s="51"/>
      <c r="L92" s="55"/>
      <c r="M92" s="52"/>
    </row>
    <row r="93" spans="1:13" x14ac:dyDescent="0.2">
      <c r="A93" s="52"/>
      <c r="B93" s="52"/>
      <c r="C93" s="234"/>
      <c r="D93" s="234"/>
      <c r="E93" s="234"/>
      <c r="F93" s="234"/>
      <c r="G93" s="234"/>
      <c r="H93" s="234"/>
      <c r="I93" s="234"/>
      <c r="J93" s="234"/>
      <c r="K93" s="234"/>
      <c r="L93" s="234"/>
      <c r="M93" s="52"/>
    </row>
    <row r="94" spans="1:13" x14ac:dyDescent="0.2">
      <c r="A94" s="52"/>
      <c r="B94" s="52"/>
      <c r="C94" s="290" t="s">
        <v>417</v>
      </c>
      <c r="D94" s="290"/>
      <c r="E94" s="290"/>
      <c r="F94" s="290"/>
      <c r="G94" s="290"/>
      <c r="H94" s="290"/>
      <c r="I94" s="290"/>
      <c r="J94" s="290"/>
      <c r="K94" s="52"/>
      <c r="L94" s="52"/>
      <c r="M94" s="52"/>
    </row>
    <row r="95" spans="1:13" x14ac:dyDescent="0.2">
      <c r="A95" s="52"/>
      <c r="B95" s="52"/>
      <c r="C95" s="290"/>
      <c r="D95" s="290"/>
      <c r="E95" s="290"/>
      <c r="F95" s="290"/>
      <c r="G95" s="290"/>
      <c r="H95" s="290"/>
      <c r="I95" s="290"/>
      <c r="J95" s="290"/>
      <c r="K95" s="52"/>
      <c r="L95" s="52"/>
      <c r="M95" s="52"/>
    </row>
    <row r="96" spans="1:13" x14ac:dyDescent="0.2">
      <c r="A96" s="52"/>
      <c r="B96" s="52"/>
      <c r="C96" s="290"/>
      <c r="D96" s="290"/>
      <c r="E96" s="290"/>
      <c r="F96" s="290"/>
      <c r="G96" s="290"/>
      <c r="H96" s="290"/>
      <c r="I96" s="290"/>
      <c r="J96" s="290"/>
      <c r="K96" s="52"/>
      <c r="L96" s="52"/>
      <c r="M96" s="52"/>
    </row>
    <row r="97" spans="1:13" x14ac:dyDescent="0.2">
      <c r="A97" s="52"/>
      <c r="B97" s="55"/>
      <c r="C97" s="107"/>
      <c r="D97" s="107"/>
      <c r="E97" s="107"/>
      <c r="F97" s="107"/>
      <c r="G97" s="107"/>
      <c r="H97" s="107"/>
      <c r="I97" s="107"/>
      <c r="J97" s="107"/>
      <c r="K97" s="107"/>
      <c r="L97" s="55"/>
      <c r="M97" s="52"/>
    </row>
    <row r="98" spans="1:13" x14ac:dyDescent="0.2">
      <c r="A98" s="52"/>
      <c r="B98" s="55"/>
      <c r="C98" s="198"/>
      <c r="D98" s="283" t="s">
        <v>434</v>
      </c>
      <c r="E98" s="283"/>
      <c r="F98" s="253"/>
      <c r="G98" s="199"/>
      <c r="H98" s="51"/>
      <c r="I98" s="51"/>
      <c r="J98" s="51"/>
      <c r="K98" s="51"/>
      <c r="L98" s="55"/>
      <c r="M98" s="52"/>
    </row>
    <row r="99" spans="1:13" x14ac:dyDescent="0.2">
      <c r="A99" s="52"/>
      <c r="B99" s="55"/>
      <c r="C99" s="107"/>
      <c r="D99" s="107"/>
      <c r="E99" s="107"/>
      <c r="F99" s="107"/>
      <c r="G99" s="107"/>
      <c r="H99" s="107"/>
      <c r="I99" s="107"/>
      <c r="J99" s="107"/>
      <c r="K99" s="107"/>
      <c r="L99" s="55"/>
      <c r="M99" s="52"/>
    </row>
    <row r="100" spans="1:13" x14ac:dyDescent="0.2">
      <c r="A100" s="52"/>
      <c r="B100" s="55"/>
      <c r="C100" s="107"/>
      <c r="D100" s="107"/>
      <c r="E100" s="107"/>
      <c r="F100" s="107"/>
      <c r="G100" s="107"/>
      <c r="H100" s="107"/>
      <c r="I100" s="289" t="s">
        <v>144</v>
      </c>
      <c r="J100" s="289"/>
      <c r="K100" s="289"/>
      <c r="L100" s="289"/>
      <c r="M100" s="52"/>
    </row>
    <row r="101" spans="1:13" x14ac:dyDescent="0.2">
      <c r="A101" s="52"/>
      <c r="B101" s="55"/>
      <c r="C101" s="107"/>
      <c r="D101" s="107"/>
      <c r="E101" s="107"/>
      <c r="F101" s="107"/>
      <c r="G101" s="107"/>
      <c r="H101" s="107"/>
      <c r="I101" s="107"/>
      <c r="K101" s="107"/>
      <c r="L101" s="55"/>
      <c r="M101" s="52"/>
    </row>
    <row r="102" spans="1:13" hidden="1" x14ac:dyDescent="0.2">
      <c r="A102" s="52"/>
      <c r="B102" s="55"/>
      <c r="C102" s="107"/>
      <c r="D102" s="107"/>
      <c r="E102" s="107"/>
      <c r="F102" s="107"/>
      <c r="G102" s="107"/>
      <c r="H102" s="107"/>
      <c r="I102" s="107"/>
      <c r="J102" s="107"/>
      <c r="K102" s="107"/>
      <c r="L102" s="55"/>
      <c r="M102" s="52"/>
    </row>
    <row r="103" spans="1:13" hidden="1" x14ac:dyDescent="0.2">
      <c r="A103" s="52"/>
      <c r="B103" s="55"/>
      <c r="C103" s="107"/>
      <c r="D103" s="107"/>
      <c r="E103" s="107"/>
      <c r="F103" s="107"/>
      <c r="G103" s="107"/>
      <c r="H103" s="107"/>
      <c r="I103" s="107"/>
      <c r="J103" s="107"/>
      <c r="K103" s="107"/>
      <c r="L103" s="55"/>
      <c r="M103" s="52"/>
    </row>
    <row r="104" spans="1:13" hidden="1" x14ac:dyDescent="0.2">
      <c r="A104" s="52"/>
      <c r="B104" s="55"/>
      <c r="C104" s="107"/>
      <c r="D104" s="107"/>
      <c r="E104" s="107"/>
      <c r="F104" s="107"/>
      <c r="G104" s="107"/>
      <c r="H104" s="107"/>
      <c r="I104" s="107"/>
      <c r="J104" s="107"/>
      <c r="K104" s="107"/>
      <c r="L104" s="55"/>
      <c r="M104" s="52"/>
    </row>
    <row r="105" spans="1:13" hidden="1" x14ac:dyDescent="0.2">
      <c r="A105" s="52"/>
      <c r="B105" s="55"/>
      <c r="C105" s="107"/>
      <c r="D105" s="107"/>
      <c r="E105" s="107"/>
      <c r="F105" s="107"/>
      <c r="G105" s="107"/>
      <c r="H105" s="107"/>
      <c r="I105" s="107"/>
      <c r="J105" s="107"/>
      <c r="K105" s="107"/>
      <c r="L105" s="55"/>
      <c r="M105" s="52"/>
    </row>
    <row r="106" spans="1:13" hidden="1" x14ac:dyDescent="0.2">
      <c r="A106" s="52"/>
      <c r="B106" s="55"/>
      <c r="C106" s="107"/>
      <c r="D106" s="107"/>
      <c r="E106" s="107"/>
      <c r="F106" s="107"/>
      <c r="G106" s="107"/>
      <c r="H106" s="107"/>
      <c r="I106" s="107"/>
      <c r="J106" s="107"/>
      <c r="K106" s="107"/>
      <c r="L106" s="55"/>
      <c r="M106" s="52"/>
    </row>
    <row r="107" spans="1:13" hidden="1" x14ac:dyDescent="0.2">
      <c r="A107" s="52"/>
      <c r="B107" s="55"/>
      <c r="C107" s="107"/>
      <c r="D107" s="107"/>
      <c r="E107" s="107"/>
      <c r="F107" s="107"/>
      <c r="G107" s="107"/>
      <c r="H107" s="107"/>
      <c r="I107" s="107"/>
      <c r="J107" s="107"/>
      <c r="K107" s="107"/>
      <c r="L107" s="55"/>
      <c r="M107" s="52"/>
    </row>
    <row r="108" spans="1:13" hidden="1" x14ac:dyDescent="0.2">
      <c r="A108" s="52"/>
      <c r="B108" s="55"/>
      <c r="C108" s="107"/>
      <c r="D108" s="107"/>
      <c r="E108" s="107"/>
      <c r="F108" s="107"/>
      <c r="G108" s="107"/>
      <c r="H108" s="107"/>
      <c r="I108" s="107"/>
      <c r="J108" s="107"/>
      <c r="K108" s="107"/>
      <c r="L108" s="55"/>
      <c r="M108" s="52"/>
    </row>
    <row r="109" spans="1:13" hidden="1" x14ac:dyDescent="0.2">
      <c r="A109" s="52"/>
      <c r="B109" s="55"/>
      <c r="C109" s="145"/>
      <c r="D109" s="145"/>
      <c r="E109" s="288"/>
      <c r="F109" s="288"/>
      <c r="G109" s="288"/>
      <c r="H109" s="288"/>
      <c r="I109" s="288"/>
      <c r="J109" s="288"/>
      <c r="K109" s="288"/>
      <c r="L109" s="55"/>
      <c r="M109" s="52"/>
    </row>
    <row r="110" spans="1:13" hidden="1" x14ac:dyDescent="0.2">
      <c r="A110" s="52"/>
      <c r="B110" s="55"/>
      <c r="C110" s="145"/>
      <c r="D110" s="145"/>
      <c r="E110" s="288"/>
      <c r="F110" s="288"/>
      <c r="G110" s="288"/>
      <c r="H110" s="288"/>
      <c r="I110" s="288"/>
      <c r="J110" s="288"/>
      <c r="K110" s="288"/>
      <c r="L110" s="55"/>
      <c r="M110" s="52"/>
    </row>
    <row r="111" spans="1:13" hidden="1" x14ac:dyDescent="0.2">
      <c r="A111" s="52"/>
      <c r="B111" s="55"/>
      <c r="C111" s="145"/>
      <c r="D111" s="145"/>
      <c r="E111" s="288"/>
      <c r="F111" s="288"/>
      <c r="G111" s="288"/>
      <c r="H111" s="288"/>
      <c r="I111" s="288"/>
      <c r="J111" s="288"/>
      <c r="K111" s="288"/>
      <c r="L111" s="55"/>
      <c r="M111" s="52"/>
    </row>
    <row r="112" spans="1:13" hidden="1" x14ac:dyDescent="0.2">
      <c r="A112" s="52"/>
      <c r="B112" s="55"/>
      <c r="C112" s="145"/>
      <c r="D112" s="145"/>
      <c r="E112" s="288"/>
      <c r="F112" s="288"/>
      <c r="G112" s="288"/>
      <c r="H112" s="288"/>
      <c r="I112" s="288"/>
      <c r="J112" s="288"/>
      <c r="K112" s="61"/>
      <c r="L112" s="55"/>
      <c r="M112" s="52"/>
    </row>
    <row r="113" spans="1:13" hidden="1" x14ac:dyDescent="0.2">
      <c r="A113" s="52"/>
      <c r="B113" s="55"/>
      <c r="C113" s="145"/>
      <c r="D113" s="145"/>
      <c r="E113" s="288"/>
      <c r="F113" s="288"/>
      <c r="G113" s="288"/>
      <c r="H113" s="288"/>
      <c r="I113" s="288"/>
      <c r="J113" s="288"/>
      <c r="K113" s="288"/>
      <c r="L113" s="55"/>
      <c r="M113" s="52"/>
    </row>
    <row r="114" spans="1:13" hidden="1" x14ac:dyDescent="0.2">
      <c r="A114" s="52"/>
      <c r="B114" s="55"/>
      <c r="C114" s="145"/>
      <c r="D114" s="145"/>
      <c r="E114" s="288"/>
      <c r="F114" s="288"/>
      <c r="G114" s="288"/>
      <c r="H114" s="288"/>
      <c r="I114" s="288"/>
      <c r="J114" s="288"/>
      <c r="K114" s="288"/>
      <c r="L114" s="55"/>
      <c r="M114" s="52"/>
    </row>
    <row r="115" spans="1:13" hidden="1" x14ac:dyDescent="0.2">
      <c r="A115" s="52"/>
      <c r="B115" s="55"/>
      <c r="C115" s="145"/>
      <c r="D115" s="145"/>
      <c r="E115" s="288"/>
      <c r="F115" s="288"/>
      <c r="G115" s="288"/>
      <c r="H115" s="288"/>
      <c r="I115" s="288"/>
      <c r="J115" s="288"/>
      <c r="K115" s="288"/>
      <c r="L115" s="55"/>
      <c r="M115" s="52"/>
    </row>
    <row r="116" spans="1:13" hidden="1" x14ac:dyDescent="0.2">
      <c r="A116" s="52"/>
      <c r="B116" s="55"/>
      <c r="C116" s="107"/>
      <c r="D116" s="107"/>
      <c r="E116" s="107"/>
      <c r="F116" s="107"/>
      <c r="G116" s="107"/>
      <c r="H116" s="107"/>
      <c r="I116" s="107"/>
      <c r="J116" s="107"/>
      <c r="K116" s="107"/>
      <c r="L116" s="55"/>
      <c r="M116" s="52"/>
    </row>
    <row r="117" spans="1:13" hidden="1" x14ac:dyDescent="0.2">
      <c r="A117" s="52"/>
      <c r="B117" s="55"/>
      <c r="C117" s="107"/>
      <c r="D117" s="107"/>
      <c r="E117" s="107"/>
      <c r="F117" s="107"/>
      <c r="G117" s="107"/>
      <c r="H117" s="107"/>
      <c r="I117" s="107"/>
      <c r="J117" s="107"/>
      <c r="K117" s="107"/>
      <c r="L117" s="55"/>
      <c r="M117" s="52"/>
    </row>
    <row r="118" spans="1:13" hidden="1" x14ac:dyDescent="0.2">
      <c r="A118" s="52"/>
      <c r="B118" s="55"/>
      <c r="C118" s="55"/>
      <c r="D118" s="55"/>
      <c r="E118" s="55"/>
      <c r="F118" s="55"/>
      <c r="G118" s="55"/>
      <c r="H118" s="55"/>
      <c r="I118" s="55"/>
      <c r="J118" s="55"/>
      <c r="K118" s="55"/>
      <c r="L118" s="55"/>
      <c r="M118" s="52"/>
    </row>
    <row r="119" spans="1:13" hidden="1" x14ac:dyDescent="0.2">
      <c r="A119" s="52"/>
      <c r="B119" s="55"/>
      <c r="C119" s="133"/>
      <c r="D119" s="55"/>
      <c r="E119" s="55"/>
      <c r="F119" s="55"/>
      <c r="G119" s="55"/>
      <c r="H119" s="55"/>
      <c r="I119" s="55"/>
      <c r="J119" s="55"/>
      <c r="K119" s="55"/>
      <c r="L119" s="55"/>
      <c r="M119" s="52"/>
    </row>
    <row r="120" spans="1:13" hidden="1" x14ac:dyDescent="0.2">
      <c r="A120" s="52"/>
      <c r="B120" s="55"/>
      <c r="C120" s="55"/>
      <c r="D120" s="55"/>
      <c r="E120" s="55"/>
      <c r="F120" s="55"/>
      <c r="G120" s="55"/>
      <c r="H120" s="55"/>
      <c r="I120" s="55"/>
      <c r="J120" s="55"/>
      <c r="K120" s="55"/>
      <c r="L120" s="55"/>
      <c r="M120" s="52"/>
    </row>
    <row r="121" spans="1:13" hidden="1" x14ac:dyDescent="0.2">
      <c r="A121" s="52"/>
      <c r="B121" s="55"/>
      <c r="C121" s="55"/>
      <c r="D121" s="55"/>
      <c r="E121" s="55"/>
      <c r="F121" s="55"/>
      <c r="G121" s="55"/>
      <c r="H121" s="55"/>
      <c r="I121" s="55"/>
      <c r="J121" s="55"/>
      <c r="K121" s="55"/>
      <c r="L121" s="55"/>
      <c r="M121" s="52"/>
    </row>
    <row r="122" spans="1:13" hidden="1" x14ac:dyDescent="0.2">
      <c r="A122" s="52"/>
      <c r="B122" s="55"/>
      <c r="C122" s="55"/>
      <c r="D122" s="55"/>
      <c r="E122" s="55"/>
      <c r="F122" s="55"/>
      <c r="G122" s="55"/>
      <c r="H122" s="55"/>
      <c r="I122" s="55"/>
      <c r="J122" s="55"/>
      <c r="K122" s="55"/>
      <c r="L122" s="55"/>
      <c r="M122" s="52"/>
    </row>
    <row r="123" spans="1:13" hidden="1" x14ac:dyDescent="0.2">
      <c r="A123" s="52"/>
      <c r="B123" s="55"/>
      <c r="C123" s="55"/>
      <c r="D123" s="55"/>
      <c r="E123" s="55"/>
      <c r="F123" s="55"/>
      <c r="G123" s="55"/>
      <c r="H123" s="55"/>
      <c r="I123" s="55"/>
      <c r="J123" s="55"/>
      <c r="K123" s="55"/>
      <c r="L123" s="55"/>
      <c r="M123" s="52"/>
    </row>
    <row r="124" spans="1:13" hidden="1" x14ac:dyDescent="0.2">
      <c r="A124" s="52"/>
      <c r="B124" s="55"/>
      <c r="C124" s="55"/>
      <c r="D124" s="55"/>
      <c r="E124" s="55"/>
      <c r="F124" s="55"/>
      <c r="G124" s="55"/>
      <c r="H124" s="55"/>
      <c r="I124" s="55"/>
      <c r="J124" s="55"/>
      <c r="K124" s="55"/>
      <c r="L124" s="55"/>
      <c r="M124" s="52"/>
    </row>
    <row r="125" spans="1:13" hidden="1" x14ac:dyDescent="0.2">
      <c r="A125" s="52"/>
      <c r="B125" s="55"/>
      <c r="C125" s="55"/>
      <c r="D125" s="55"/>
      <c r="E125" s="55"/>
      <c r="F125" s="55"/>
      <c r="G125" s="55"/>
      <c r="H125" s="55"/>
      <c r="I125" s="55"/>
      <c r="J125" s="55"/>
      <c r="K125" s="55"/>
      <c r="L125" s="55"/>
      <c r="M125" s="52"/>
    </row>
    <row r="126" spans="1:13" hidden="1" x14ac:dyDescent="0.2">
      <c r="A126" s="52"/>
      <c r="B126" s="55"/>
      <c r="C126" s="55"/>
      <c r="D126" s="55"/>
      <c r="E126" s="55"/>
      <c r="F126" s="55"/>
      <c r="G126" s="55"/>
      <c r="H126" s="55"/>
      <c r="I126" s="55"/>
      <c r="J126" s="55"/>
      <c r="K126" s="55"/>
      <c r="L126" s="55"/>
      <c r="M126" s="52"/>
    </row>
    <row r="127" spans="1:13" hidden="1" x14ac:dyDescent="0.2">
      <c r="A127" s="52"/>
      <c r="B127" s="55"/>
      <c r="C127" s="55"/>
      <c r="D127" s="55"/>
      <c r="E127" s="55"/>
      <c r="F127" s="55"/>
      <c r="G127" s="55"/>
      <c r="H127" s="55"/>
      <c r="I127" s="55"/>
      <c r="J127" s="55"/>
      <c r="K127" s="55"/>
      <c r="L127" s="55"/>
      <c r="M127" s="52"/>
    </row>
    <row r="128" spans="1:13" hidden="1" x14ac:dyDescent="0.2">
      <c r="A128" s="52"/>
      <c r="B128" s="55"/>
      <c r="C128" s="55"/>
      <c r="D128" s="55"/>
      <c r="E128" s="55"/>
      <c r="F128" s="55"/>
      <c r="G128" s="55"/>
      <c r="H128" s="55"/>
      <c r="I128" s="55"/>
      <c r="J128" s="55"/>
      <c r="K128" s="55"/>
      <c r="L128" s="55"/>
      <c r="M128" s="52"/>
    </row>
    <row r="129" spans="1:13" hidden="1" x14ac:dyDescent="0.2">
      <c r="A129" s="52"/>
      <c r="B129" s="55"/>
      <c r="C129" s="55"/>
      <c r="D129" s="55"/>
      <c r="E129" s="55"/>
      <c r="F129" s="55"/>
      <c r="G129" s="55"/>
      <c r="H129" s="55"/>
      <c r="I129" s="55"/>
      <c r="J129" s="55"/>
      <c r="K129" s="55"/>
      <c r="L129" s="55"/>
      <c r="M129" s="52"/>
    </row>
    <row r="130" spans="1:13" hidden="1" x14ac:dyDescent="0.2">
      <c r="A130" s="52"/>
      <c r="B130" s="55"/>
      <c r="C130" s="55"/>
      <c r="D130" s="55"/>
      <c r="E130" s="55"/>
      <c r="F130" s="55"/>
      <c r="G130" s="55"/>
      <c r="H130" s="55"/>
      <c r="I130" s="55"/>
      <c r="J130" s="55"/>
      <c r="K130" s="55"/>
      <c r="L130" s="55"/>
      <c r="M130" s="52"/>
    </row>
    <row r="131" spans="1:13" hidden="1" x14ac:dyDescent="0.2">
      <c r="A131" s="52"/>
      <c r="B131" s="55"/>
      <c r="C131" s="55"/>
      <c r="D131" s="55"/>
      <c r="E131" s="55"/>
      <c r="F131" s="55"/>
      <c r="G131" s="55"/>
      <c r="H131" s="55"/>
      <c r="I131" s="55"/>
      <c r="J131" s="55"/>
      <c r="K131" s="55"/>
      <c r="L131" s="55"/>
      <c r="M131" s="52"/>
    </row>
    <row r="132" spans="1:13" hidden="1" x14ac:dyDescent="0.2">
      <c r="A132" s="52"/>
      <c r="B132" s="55"/>
      <c r="C132" s="55"/>
      <c r="D132" s="55"/>
      <c r="E132" s="55"/>
      <c r="F132" s="55"/>
      <c r="G132" s="55"/>
      <c r="H132" s="55"/>
      <c r="I132" s="55"/>
      <c r="J132" s="55"/>
      <c r="K132" s="55"/>
      <c r="L132" s="55"/>
      <c r="M132" s="52"/>
    </row>
    <row r="133" spans="1:13" hidden="1" x14ac:dyDescent="0.2">
      <c r="A133" s="52"/>
      <c r="B133" s="55"/>
      <c r="C133" s="55"/>
      <c r="D133" s="55"/>
      <c r="E133" s="55"/>
      <c r="F133" s="55"/>
      <c r="G133" s="55"/>
      <c r="H133" s="55"/>
      <c r="I133" s="55"/>
      <c r="J133" s="55"/>
      <c r="K133" s="55"/>
      <c r="L133" s="55"/>
      <c r="M133" s="52"/>
    </row>
    <row r="134" spans="1:13" hidden="1" x14ac:dyDescent="0.2">
      <c r="A134" s="52"/>
      <c r="B134" s="55"/>
      <c r="C134" s="55"/>
      <c r="D134" s="55"/>
      <c r="E134" s="55"/>
      <c r="F134" s="55"/>
      <c r="G134" s="55"/>
      <c r="H134" s="55"/>
      <c r="I134" s="55"/>
      <c r="J134" s="55"/>
      <c r="K134" s="55"/>
      <c r="L134" s="55"/>
      <c r="M134" s="52"/>
    </row>
    <row r="135" spans="1:13" hidden="1" x14ac:dyDescent="0.2">
      <c r="A135" s="52"/>
      <c r="B135" s="55"/>
      <c r="C135" s="55"/>
      <c r="D135" s="55"/>
      <c r="E135" s="55"/>
      <c r="F135" s="55"/>
      <c r="G135" s="55"/>
      <c r="H135" s="55"/>
      <c r="I135" s="55"/>
      <c r="J135" s="55"/>
      <c r="K135" s="55"/>
      <c r="L135" s="55"/>
      <c r="M135" s="52"/>
    </row>
    <row r="136" spans="1:13" hidden="1" x14ac:dyDescent="0.2">
      <c r="A136" s="52"/>
      <c r="B136" s="55"/>
      <c r="C136" s="55"/>
      <c r="D136" s="55"/>
      <c r="E136" s="55"/>
      <c r="F136" s="55"/>
      <c r="G136" s="55"/>
      <c r="H136" s="55"/>
      <c r="I136" s="55"/>
      <c r="J136" s="55"/>
      <c r="K136" s="55"/>
      <c r="L136" s="55"/>
      <c r="M136" s="52"/>
    </row>
    <row r="137" spans="1:13" hidden="1" x14ac:dyDescent="0.2">
      <c r="A137" s="52"/>
      <c r="B137" s="55"/>
      <c r="C137" s="55"/>
      <c r="D137" s="55"/>
      <c r="E137" s="55"/>
      <c r="F137" s="55"/>
      <c r="G137" s="55"/>
      <c r="H137" s="55"/>
      <c r="I137" s="55"/>
      <c r="J137" s="55"/>
      <c r="K137" s="55"/>
      <c r="L137" s="55"/>
      <c r="M137" s="52"/>
    </row>
    <row r="138" spans="1:13" hidden="1" x14ac:dyDescent="0.2">
      <c r="A138" s="52"/>
      <c r="B138" s="55"/>
      <c r="C138" s="55"/>
      <c r="D138" s="55"/>
      <c r="E138" s="55"/>
      <c r="F138" s="55"/>
      <c r="G138" s="55"/>
      <c r="H138" s="55"/>
      <c r="I138" s="55"/>
      <c r="J138" s="55"/>
      <c r="K138" s="55"/>
      <c r="L138" s="55"/>
      <c r="M138" s="52"/>
    </row>
    <row r="139" spans="1:13" hidden="1" x14ac:dyDescent="0.2">
      <c r="A139" s="52"/>
      <c r="B139" s="55"/>
      <c r="C139" s="55"/>
      <c r="D139" s="55"/>
      <c r="E139" s="55"/>
      <c r="F139" s="55"/>
      <c r="G139" s="55"/>
      <c r="H139" s="55"/>
      <c r="I139" s="55"/>
      <c r="J139" s="55"/>
      <c r="K139" s="55"/>
      <c r="L139" s="55"/>
      <c r="M139" s="52"/>
    </row>
    <row r="140" spans="1:13" hidden="1" x14ac:dyDescent="0.2">
      <c r="A140" s="52"/>
      <c r="B140" s="55"/>
      <c r="C140" s="55"/>
      <c r="D140" s="55"/>
      <c r="E140" s="55"/>
      <c r="F140" s="55"/>
      <c r="G140" s="55"/>
      <c r="H140" s="55"/>
      <c r="I140" s="55"/>
      <c r="J140" s="55"/>
      <c r="K140" s="55"/>
      <c r="L140" s="55"/>
      <c r="M140" s="52"/>
    </row>
    <row r="141" spans="1:13" hidden="1" x14ac:dyDescent="0.2">
      <c r="A141" s="52"/>
      <c r="B141" s="55"/>
      <c r="C141" s="55"/>
      <c r="D141" s="55"/>
      <c r="E141" s="55"/>
      <c r="F141" s="55"/>
      <c r="G141" s="55"/>
      <c r="H141" s="55"/>
      <c r="I141" s="55"/>
      <c r="J141" s="55"/>
      <c r="K141" s="55"/>
      <c r="L141" s="55"/>
      <c r="M141" s="52"/>
    </row>
    <row r="142" spans="1:13" hidden="1" x14ac:dyDescent="0.2">
      <c r="A142" s="52"/>
      <c r="B142" s="55"/>
      <c r="C142" s="55"/>
      <c r="D142" s="55"/>
      <c r="E142" s="55"/>
      <c r="F142" s="55"/>
      <c r="G142" s="55"/>
      <c r="H142" s="55"/>
      <c r="I142" s="55"/>
      <c r="J142" s="55"/>
      <c r="K142" s="55"/>
      <c r="L142" s="55"/>
      <c r="M142" s="52"/>
    </row>
    <row r="143" spans="1:13" hidden="1" x14ac:dyDescent="0.2">
      <c r="A143" s="52"/>
      <c r="B143" s="55"/>
      <c r="C143" s="55"/>
      <c r="D143" s="55"/>
      <c r="E143" s="55"/>
      <c r="F143" s="55"/>
      <c r="G143" s="55"/>
      <c r="H143" s="55"/>
      <c r="I143" s="55"/>
      <c r="J143" s="55"/>
      <c r="K143" s="55"/>
      <c r="L143" s="55"/>
      <c r="M143" s="52"/>
    </row>
    <row r="144" spans="1:13" hidden="1" x14ac:dyDescent="0.2">
      <c r="A144" s="52"/>
      <c r="B144" s="55"/>
      <c r="C144" s="55"/>
      <c r="D144" s="55"/>
      <c r="E144" s="55"/>
      <c r="F144" s="55"/>
      <c r="G144" s="55"/>
      <c r="H144" s="55"/>
      <c r="I144" s="55"/>
      <c r="J144" s="55"/>
      <c r="K144" s="55"/>
      <c r="L144" s="55"/>
      <c r="M144" s="52"/>
    </row>
    <row r="145" spans="1:13" hidden="1" x14ac:dyDescent="0.2">
      <c r="A145" s="52"/>
      <c r="B145" s="55"/>
      <c r="C145" s="55"/>
      <c r="D145" s="55"/>
      <c r="E145" s="55"/>
      <c r="F145" s="55"/>
      <c r="G145" s="55"/>
      <c r="H145" s="55"/>
      <c r="I145" s="55"/>
      <c r="J145" s="55"/>
      <c r="K145" s="55"/>
      <c r="L145" s="55"/>
      <c r="M145" s="52"/>
    </row>
    <row r="146" spans="1:13" hidden="1" x14ac:dyDescent="0.2">
      <c r="A146" s="52"/>
      <c r="B146" s="55"/>
      <c r="C146" s="55"/>
      <c r="D146" s="55"/>
      <c r="E146" s="55"/>
      <c r="F146" s="55"/>
      <c r="G146" s="55"/>
      <c r="H146" s="55"/>
      <c r="I146" s="55"/>
      <c r="J146" s="55"/>
      <c r="K146" s="55"/>
      <c r="L146" s="55"/>
      <c r="M146" s="52"/>
    </row>
    <row r="147" spans="1:13" hidden="1" x14ac:dyDescent="0.2">
      <c r="A147" s="52"/>
      <c r="B147" s="55"/>
      <c r="C147" s="55"/>
      <c r="D147" s="55"/>
      <c r="E147" s="55"/>
      <c r="F147" s="55"/>
      <c r="G147" s="55"/>
      <c r="H147" s="55"/>
      <c r="I147" s="55"/>
      <c r="J147" s="55"/>
      <c r="K147" s="55"/>
      <c r="L147" s="55"/>
      <c r="M147" s="52"/>
    </row>
    <row r="148" spans="1:13" hidden="1" x14ac:dyDescent="0.2">
      <c r="A148" s="52"/>
      <c r="B148" s="55"/>
      <c r="C148" s="55"/>
      <c r="D148" s="55"/>
      <c r="E148" s="55"/>
      <c r="F148" s="55"/>
      <c r="G148" s="55"/>
      <c r="H148" s="55"/>
      <c r="I148" s="55"/>
      <c r="J148" s="55"/>
      <c r="K148" s="55"/>
      <c r="L148" s="55"/>
      <c r="M148" s="52"/>
    </row>
    <row r="149" spans="1:13" hidden="1" x14ac:dyDescent="0.2">
      <c r="A149" s="52"/>
      <c r="B149" s="55"/>
      <c r="C149" s="55"/>
      <c r="D149" s="55"/>
      <c r="E149" s="55"/>
      <c r="F149" s="55"/>
      <c r="G149" s="55"/>
      <c r="H149" s="55"/>
      <c r="I149" s="55"/>
      <c r="J149" s="55"/>
      <c r="K149" s="55"/>
      <c r="L149" s="55"/>
      <c r="M149" s="52"/>
    </row>
    <row r="150" spans="1:13" hidden="1" x14ac:dyDescent="0.2">
      <c r="A150" s="52"/>
      <c r="B150" s="55"/>
      <c r="C150" s="55"/>
      <c r="D150" s="55"/>
      <c r="E150" s="55"/>
      <c r="F150" s="55"/>
      <c r="G150" s="55"/>
      <c r="H150" s="55"/>
      <c r="I150" s="55"/>
      <c r="J150" s="55"/>
      <c r="K150" s="55"/>
      <c r="L150" s="55"/>
      <c r="M150" s="52"/>
    </row>
    <row r="151" spans="1:13" hidden="1" x14ac:dyDescent="0.2">
      <c r="A151" s="52"/>
      <c r="B151" s="52"/>
      <c r="C151" s="52"/>
      <c r="D151" s="52"/>
      <c r="E151" s="52"/>
      <c r="F151" s="52"/>
      <c r="G151" s="52"/>
      <c r="H151" s="52"/>
      <c r="I151" s="52"/>
      <c r="J151" s="52"/>
      <c r="K151" s="52"/>
      <c r="L151" s="52"/>
      <c r="M151" s="52"/>
    </row>
    <row r="152" spans="1:13" hidden="1" x14ac:dyDescent="0.2">
      <c r="A152" s="52"/>
      <c r="B152" s="52"/>
      <c r="C152" s="52"/>
      <c r="D152" s="52"/>
      <c r="E152" s="52"/>
      <c r="F152" s="52"/>
      <c r="G152" s="52"/>
      <c r="H152" s="52"/>
      <c r="I152" s="52"/>
      <c r="J152" s="52"/>
      <c r="K152" s="52"/>
      <c r="L152" s="52"/>
      <c r="M152" s="52"/>
    </row>
    <row r="153" spans="1:13" hidden="1" x14ac:dyDescent="0.2">
      <c r="A153" s="52"/>
      <c r="B153" s="52"/>
      <c r="C153" s="52"/>
      <c r="D153" s="52"/>
      <c r="E153" s="52"/>
      <c r="F153" s="52"/>
      <c r="G153" s="52"/>
      <c r="H153" s="52"/>
      <c r="I153" s="52"/>
      <c r="K153" s="52"/>
      <c r="L153" s="52"/>
      <c r="M153" s="52"/>
    </row>
    <row r="154" spans="1:13" hidden="1" x14ac:dyDescent="0.2">
      <c r="A154" s="52"/>
      <c r="B154" s="52"/>
      <c r="C154" s="52"/>
      <c r="D154" s="52"/>
      <c r="E154" s="52"/>
      <c r="F154" s="52"/>
      <c r="G154" s="52"/>
      <c r="H154" s="52"/>
      <c r="I154" s="52"/>
      <c r="J154" s="52"/>
      <c r="K154" s="52"/>
      <c r="L154" s="52"/>
      <c r="M154" s="52"/>
    </row>
    <row r="155" spans="1:13" hidden="1" x14ac:dyDescent="0.2">
      <c r="A155" s="52"/>
      <c r="B155" s="52"/>
      <c r="C155" s="52"/>
      <c r="D155" s="52"/>
      <c r="E155" s="52"/>
      <c r="F155" s="52"/>
      <c r="G155" s="52"/>
      <c r="H155" s="52"/>
      <c r="I155" s="52"/>
      <c r="J155" s="52"/>
      <c r="K155" s="52"/>
      <c r="L155" s="52"/>
      <c r="M155" s="52"/>
    </row>
    <row r="156" spans="1:13" x14ac:dyDescent="0.2"/>
  </sheetData>
  <sheetProtection algorithmName="SHA-512" hashValue="sFUC8KVXjkzPEsK7L4x34tWuTtlKk8aj/56QO9+6ihMSQtHuC6lyZYz+qWHCNY7oplKtyH2TibdvwndeWCJFGw==" saltValue="yNNjX8lywuMkXgzUgSJTvA==" spinCount="100000" sheet="1" objects="1" scenarios="1"/>
  <mergeCells count="28">
    <mergeCell ref="C12:K19"/>
    <mergeCell ref="I100:L100"/>
    <mergeCell ref="C94:J96"/>
    <mergeCell ref="I1:L1"/>
    <mergeCell ref="J2:K2"/>
    <mergeCell ref="C39:L42"/>
    <mergeCell ref="D43:G43"/>
    <mergeCell ref="D44:E44"/>
    <mergeCell ref="D46:E46"/>
    <mergeCell ref="C20:L23"/>
    <mergeCell ref="C28:L33"/>
    <mergeCell ref="C26:E26"/>
    <mergeCell ref="C37:E37"/>
    <mergeCell ref="C75:G75"/>
    <mergeCell ref="C56:L74"/>
    <mergeCell ref="C77:L90"/>
    <mergeCell ref="D45:G45"/>
    <mergeCell ref="D47:F47"/>
    <mergeCell ref="D48:F48"/>
    <mergeCell ref="D49:F49"/>
    <mergeCell ref="E115:K115"/>
    <mergeCell ref="E113:K114"/>
    <mergeCell ref="E109:K109"/>
    <mergeCell ref="E110:K110"/>
    <mergeCell ref="E111:K111"/>
    <mergeCell ref="E112:J112"/>
    <mergeCell ref="C51:L52"/>
    <mergeCell ref="D54:F54"/>
  </mergeCells>
  <hyperlinks>
    <hyperlink ref="I1" location="'03 FAQ'!Druckbereich" display="Weiter zu 03 FAQ" xr:uid="{3D5A70C7-9632-400C-BE58-5B4A191557FE}"/>
    <hyperlink ref="I100" location="'03 FAQ'!Druckbereich" display="Weiter zu 03 FAQ" xr:uid="{77240BF6-6937-44F1-961E-2C4B50F986A8}"/>
    <hyperlink ref="D43" location="'05.1 Energieverbr.  Geb. &amp; Anl.'!A1" display="05.1 Energieverbrauch von Gebäuden und Anlagen " xr:uid="{FF3C98E9-A22C-4BD1-99A3-F2E3E86BBC74}"/>
    <hyperlink ref="D44" location="'05.2 Verkehr'!A1" display="05.2 Verkehr " xr:uid="{AC8C2929-9513-4200-AB48-8CCF15B9CBFF}"/>
    <hyperlink ref="D45" location="'05.3 Energieversorgung'!A1" display="05.3 Energieversorgung " xr:uid="{2899E2B9-F478-4013-8B0E-66930F66C25F}"/>
    <hyperlink ref="D46" location="'05.4 Grünflächen'!A1" display="05.4 Grünflächen " xr:uid="{A77FC05F-3FBD-4D90-AD5F-C0F74B822BCF}"/>
    <hyperlink ref="D47" location="'05.5 Abfallwirtschaft'!A1" display="05.5 Abfallwirtschaft " xr:uid="{97591263-EE70-49A9-A5ED-078F3238D461}"/>
    <hyperlink ref="D48" location="'05.6 Öffentliche Beschaffung'!A1" display="05.6 Öffentliche Beschaffung " xr:uid="{AF9FC5AC-993B-43E9-AE2C-4CE618F90D92}"/>
    <hyperlink ref="D49" location="'05.7 Bewusstseinsbildung'!A1" display="05.7 Bewusstseinsbildung " xr:uid="{8EBE30F3-0402-4529-98B1-31159FC9137B}"/>
    <hyperlink ref="I100:L100" location="'03 Basisprüfung'!A1" display="Weiter zu 03 Basisprüfung" xr:uid="{9D14F971-E5E5-46E1-8A1D-75FA7E7EE225}"/>
    <hyperlink ref="I1:L1" location="'03 Basisprüfung'!A1" display="Weiter zu 03 Basisprüfung" xr:uid="{8F0591F1-3DEC-4A49-BA32-E54D33CAF252}"/>
    <hyperlink ref="D43:G43" location="'04.1 Energieverbr.  Geb. &amp; Anl.'!A1" display="Hier gehts zu  04.1 Energieverbrauch von Gebäuden und Anlagen " xr:uid="{A72EEC60-6EE1-473E-91B1-B017FDF267C1}"/>
    <hyperlink ref="D44:E44" location="'04.2 Verkehr'!A1" display="Hier gehts zu  04.2 Verkehr " xr:uid="{F6564849-1280-4842-845C-D8942CD7A82F}"/>
    <hyperlink ref="D45:E45" location="'04.3 Energieversorgung'!A1" display="Hier gehts zu 04.3 Energieversorgung " xr:uid="{ABE3AA7A-60BA-42F9-8E3A-676B0CD370CC}"/>
    <hyperlink ref="D48:E48" location="'04.6 Öffentliche Beschaffung'!A1" display="04.6 Öffentliche Beschaffung " xr:uid="{C9ACE388-206D-456E-B24C-65BF5FC6463D}"/>
    <hyperlink ref="D49:E49" location="'04.7 Bewusstseinsbildung'!A1" display="04.7 Bewusstseinsbildung " xr:uid="{F3220118-E966-4DCC-B27D-265E51D4B6C4}"/>
    <hyperlink ref="D98" location="'06 Angaben in der BA-Vorlage'!A1" display="Hier gehts zu 06 Angaben in der BA-Vorlage" xr:uid="{BD0E0858-D9A5-43E0-A1E6-40BF688557D0}"/>
    <hyperlink ref="D54" location="'05.7 Bewusstseinsbildung'!A1" display="05.7 Bewusstseinsbildung " xr:uid="{DC0D5C56-5EA1-4D85-A9E8-C3986E9B2D27}"/>
    <hyperlink ref="D54:E54" location="'04.7 Bewusstseinsbildung'!A1" display="04.7 Bewusstseinsbildung " xr:uid="{ECA46E7A-7E7B-47C3-A9E1-62E90023637E}"/>
    <hyperlink ref="D54:F54" location="'04.8 Klimaanpassung'!A1" display="Hier gehts zu 04.8 Klimaanpassung" xr:uid="{17C821A3-9DBA-4924-AEA2-850FF89A06E7}"/>
    <hyperlink ref="D46:E46" location="'04.4 Stadtgrün'!Druckbereich" display="Hier gehts zu 04.4 Stadtgrün " xr:uid="{B1555D02-D36D-426C-90D7-0CB4A9E31A0F}"/>
    <hyperlink ref="D47:F47" location="'04.5 Kreislaufwirtschaft'!Druckbereich" display="Hier gehts zu 04.5 Kreislaufwirtschaft " xr:uid="{7F721499-583E-403E-BF3A-AAAED077FED6}"/>
    <hyperlink ref="D35" location="'03 Basisprüfung'!A1" display="Hier gehts zu 03 Basisprüfung" xr:uid="{4405DF95-8C67-48CA-8A19-09E0D18420EA}"/>
    <hyperlink ref="D35:E35" location="'03 Basisprüfung'!Druckbereich" display="Hier gehts zu 03 Basisprüfung" xr:uid="{C13B0C1B-D799-4928-B4A9-122C86971E8F}"/>
    <hyperlink ref="D24" location="'07 FAQ'!A1" display="Hier gehts zu 07 FAQ" xr:uid="{A945184E-5484-4A1E-AF57-E912ECE16CA5}"/>
    <hyperlink ref="D24:E24" location="'07 FAQ'!Druckbereich" display="Hier gehts zu 07 FAQ" xr:uid="{8F7B360D-9D57-43F2-A8E8-AAAA7B49DF16}"/>
    <hyperlink ref="D92" location="'05 Gesamteinordnung &amp; Ergebnis'!A1" display="05 Gesamteinordnung &amp; Ergebnis" xr:uid="{9F705834-22E6-4D9A-B8CE-F7E2A3A4C925}"/>
    <hyperlink ref="D92:F92" location="'05 Gesamteinordnung &amp; Ergebnis'!Druckbereich" display="Hier gehts zu 05 Gesamteinordnung &amp; Ergebnis" xr:uid="{AB7ED774-2930-4501-BEED-782DC4587C7A}"/>
    <hyperlink ref="D98:F98" location="'06 Angaben in der BA-Vorlage'!A1" display="Hier gehts zu 06 Angaben in der BA-Vorlage" xr:uid="{DD9F546D-3C1B-4B56-847D-88A7681FA071}"/>
  </hyperlinks>
  <pageMargins left="0.7" right="0.7" top="0.78740157499999996" bottom="0.78740157499999996" header="0.3" footer="0.3"/>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AFC50-C8EB-4F7E-8B12-911175F085A5}">
  <sheetPr codeName="Tabelle3">
    <tabColor rgb="FF92D050"/>
    <pageSetUpPr fitToPage="1"/>
  </sheetPr>
  <dimension ref="A1:P105"/>
  <sheetViews>
    <sheetView workbookViewId="0"/>
  </sheetViews>
  <sheetFormatPr baseColWidth="10" defaultColWidth="0" defaultRowHeight="12.75" zeroHeight="1" x14ac:dyDescent="0.2"/>
  <cols>
    <col min="1" max="1" width="2.796875" style="54" customWidth="1"/>
    <col min="2" max="2" width="4.09765625" style="54" customWidth="1"/>
    <col min="3" max="3" width="11.3984375" style="54" customWidth="1"/>
    <col min="4" max="4" width="4.3984375" style="54" customWidth="1"/>
    <col min="5" max="5" width="18.3984375" style="54" customWidth="1"/>
    <col min="6" max="6" width="11.69921875" style="54" customWidth="1"/>
    <col min="7" max="8" width="10.69921875" style="54" customWidth="1"/>
    <col min="9" max="9" width="10.69921875" style="54" hidden="1" customWidth="1"/>
    <col min="10" max="10" width="10.69921875" style="54" customWidth="1"/>
    <col min="11" max="11" width="6.796875" style="54" customWidth="1"/>
    <col min="12" max="12" width="4.3984375" style="54" customWidth="1"/>
    <col min="13" max="13" width="4" style="54" customWidth="1"/>
    <col min="14" max="14" width="11.3984375" style="54" hidden="1" customWidth="1"/>
    <col min="15" max="15" width="13.296875" style="54" hidden="1" customWidth="1"/>
    <col min="16" max="16384" width="11.3984375" style="54" hidden="1"/>
  </cols>
  <sheetData>
    <row r="1" spans="1:14" x14ac:dyDescent="0.2">
      <c r="A1" s="52"/>
      <c r="B1" s="52"/>
      <c r="C1" s="52"/>
      <c r="D1" s="52"/>
      <c r="E1" s="52"/>
      <c r="F1" s="52"/>
      <c r="H1" s="314" t="s">
        <v>145</v>
      </c>
      <c r="I1" s="314"/>
      <c r="J1" s="314"/>
      <c r="K1" s="314"/>
      <c r="L1" s="314"/>
      <c r="M1" s="52"/>
    </row>
    <row r="2" spans="1:14" x14ac:dyDescent="0.2">
      <c r="A2" s="52"/>
      <c r="B2" s="52"/>
      <c r="C2" s="221" t="s">
        <v>258</v>
      </c>
      <c r="D2" s="220"/>
      <c r="E2" s="220"/>
      <c r="F2" s="220"/>
      <c r="G2" s="52"/>
      <c r="H2" s="52"/>
      <c r="I2" s="52"/>
      <c r="J2" s="52"/>
      <c r="K2" s="52"/>
      <c r="L2" s="52"/>
      <c r="M2" s="52"/>
    </row>
    <row r="3" spans="1:14" ht="12.75" customHeight="1" x14ac:dyDescent="0.2">
      <c r="A3" s="52"/>
      <c r="B3" s="52"/>
      <c r="C3" s="295"/>
      <c r="D3" s="296"/>
      <c r="E3" s="296"/>
      <c r="F3" s="297"/>
      <c r="G3" s="52"/>
      <c r="H3" s="52"/>
      <c r="I3" s="52"/>
      <c r="J3" s="52"/>
      <c r="K3" s="52"/>
      <c r="L3" s="52"/>
      <c r="M3" s="52"/>
    </row>
    <row r="4" spans="1:14" x14ac:dyDescent="0.2">
      <c r="A4" s="52"/>
      <c r="B4" s="52"/>
      <c r="C4" s="298"/>
      <c r="D4" s="299"/>
      <c r="E4" s="299"/>
      <c r="F4" s="300"/>
      <c r="G4" s="52"/>
      <c r="H4" s="52"/>
      <c r="I4" s="52"/>
      <c r="J4" s="52"/>
      <c r="K4" s="52"/>
      <c r="L4" s="52"/>
      <c r="M4" s="52"/>
    </row>
    <row r="5" spans="1:14" x14ac:dyDescent="0.2">
      <c r="A5" s="52"/>
      <c r="B5" s="52"/>
      <c r="C5" s="301"/>
      <c r="D5" s="302"/>
      <c r="E5" s="302"/>
      <c r="F5" s="303"/>
      <c r="G5" s="52"/>
      <c r="H5" s="52"/>
      <c r="I5" s="52"/>
      <c r="J5" s="52"/>
      <c r="K5" s="52"/>
      <c r="L5" s="52"/>
      <c r="M5" s="52"/>
    </row>
    <row r="6" spans="1:14" x14ac:dyDescent="0.2">
      <c r="A6" s="52"/>
      <c r="B6" s="55"/>
      <c r="C6" s="55"/>
      <c r="D6" s="55"/>
      <c r="E6" s="55"/>
      <c r="F6" s="55"/>
      <c r="G6" s="55"/>
      <c r="H6" s="52"/>
      <c r="I6" s="52"/>
      <c r="J6" s="52"/>
      <c r="K6" s="52"/>
      <c r="L6" s="52"/>
      <c r="M6" s="52"/>
    </row>
    <row r="7" spans="1:14" x14ac:dyDescent="0.2">
      <c r="A7" s="52"/>
      <c r="B7" s="55"/>
      <c r="C7" s="88" t="s">
        <v>143</v>
      </c>
      <c r="D7" s="132"/>
      <c r="E7" s="55"/>
      <c r="F7" s="55"/>
      <c r="G7" s="55"/>
      <c r="H7" s="55"/>
      <c r="I7" s="55"/>
      <c r="J7" s="55"/>
      <c r="K7" s="133"/>
      <c r="L7" s="55"/>
      <c r="M7" s="52"/>
    </row>
    <row r="8" spans="1:14" x14ac:dyDescent="0.2">
      <c r="A8" s="52"/>
      <c r="B8" s="55"/>
      <c r="C8" s="55"/>
      <c r="D8" s="55"/>
      <c r="E8" s="55"/>
      <c r="F8" s="55"/>
      <c r="G8" s="55"/>
      <c r="H8" s="55"/>
      <c r="I8" s="55"/>
      <c r="J8" s="55"/>
      <c r="K8" s="55"/>
      <c r="L8" s="55"/>
      <c r="M8" s="52"/>
    </row>
    <row r="9" spans="1:14" x14ac:dyDescent="0.2">
      <c r="A9" s="52"/>
      <c r="B9" s="55"/>
      <c r="C9" s="288" t="s">
        <v>477</v>
      </c>
      <c r="D9" s="288"/>
      <c r="E9" s="288"/>
      <c r="F9" s="288"/>
      <c r="G9" s="288"/>
      <c r="H9" s="288"/>
      <c r="I9" s="288"/>
      <c r="J9" s="288"/>
      <c r="K9" s="288"/>
      <c r="L9" s="55"/>
      <c r="M9" s="52"/>
    </row>
    <row r="10" spans="1:14" x14ac:dyDescent="0.2">
      <c r="A10" s="52"/>
      <c r="B10" s="55"/>
      <c r="C10" s="288"/>
      <c r="D10" s="288"/>
      <c r="E10" s="288"/>
      <c r="F10" s="288"/>
      <c r="G10" s="288"/>
      <c r="H10" s="288"/>
      <c r="I10" s="288"/>
      <c r="J10" s="288"/>
      <c r="K10" s="288"/>
      <c r="L10" s="55"/>
      <c r="M10" s="52"/>
    </row>
    <row r="11" spans="1:14" x14ac:dyDescent="0.2">
      <c r="A11" s="52"/>
      <c r="B11" s="55"/>
      <c r="C11" s="288"/>
      <c r="D11" s="288"/>
      <c r="E11" s="288"/>
      <c r="F11" s="288"/>
      <c r="G11" s="288"/>
      <c r="H11" s="288"/>
      <c r="I11" s="288"/>
      <c r="J11" s="288"/>
      <c r="K11" s="288"/>
      <c r="L11" s="55"/>
      <c r="M11" s="52"/>
    </row>
    <row r="12" spans="1:14" x14ac:dyDescent="0.2">
      <c r="A12" s="52"/>
      <c r="B12" s="55"/>
      <c r="C12" s="288"/>
      <c r="D12" s="288"/>
      <c r="E12" s="288"/>
      <c r="F12" s="288"/>
      <c r="G12" s="288"/>
      <c r="H12" s="288"/>
      <c r="I12" s="288"/>
      <c r="J12" s="288"/>
      <c r="K12" s="288"/>
      <c r="L12" s="55"/>
      <c r="M12" s="52"/>
    </row>
    <row r="13" spans="1:14" x14ac:dyDescent="0.2">
      <c r="A13" s="52"/>
      <c r="B13" s="55"/>
      <c r="C13" s="135" t="s">
        <v>1</v>
      </c>
      <c r="D13" s="304" t="s">
        <v>478</v>
      </c>
      <c r="E13" s="304"/>
      <c r="F13" s="304"/>
      <c r="G13" s="304"/>
      <c r="H13" s="304"/>
      <c r="I13" s="304"/>
      <c r="J13" s="304"/>
      <c r="K13" s="304"/>
      <c r="L13" s="55"/>
      <c r="M13" s="52"/>
    </row>
    <row r="14" spans="1:14" x14ac:dyDescent="0.2">
      <c r="A14" s="52"/>
      <c r="B14" s="55"/>
      <c r="C14" s="136"/>
      <c r="D14" s="304"/>
      <c r="E14" s="304"/>
      <c r="F14" s="304"/>
      <c r="G14" s="304"/>
      <c r="H14" s="304"/>
      <c r="I14" s="304"/>
      <c r="J14" s="304"/>
      <c r="K14" s="304"/>
      <c r="L14" s="55"/>
      <c r="M14" s="52"/>
    </row>
    <row r="15" spans="1:14" x14ac:dyDescent="0.2">
      <c r="A15" s="52"/>
      <c r="B15" s="55"/>
      <c r="C15" s="321" t="s">
        <v>2</v>
      </c>
      <c r="D15" s="322"/>
      <c r="E15" s="322"/>
      <c r="F15" s="322"/>
      <c r="G15" s="322"/>
      <c r="H15" s="322"/>
      <c r="I15" s="322"/>
      <c r="J15" s="322"/>
      <c r="K15" s="323"/>
      <c r="L15" s="55"/>
      <c r="M15" s="52"/>
    </row>
    <row r="16" spans="1:14" x14ac:dyDescent="0.2">
      <c r="A16" s="52"/>
      <c r="B16" s="55"/>
      <c r="C16" s="137"/>
      <c r="D16" s="138"/>
      <c r="E16" s="138"/>
      <c r="F16" s="138"/>
      <c r="G16" s="138"/>
      <c r="H16" s="138"/>
      <c r="I16" s="138"/>
      <c r="J16" s="139"/>
      <c r="K16" s="324"/>
      <c r="L16" s="55"/>
      <c r="M16" s="52"/>
      <c r="N16" s="54" t="s">
        <v>5</v>
      </c>
    </row>
    <row r="17" spans="1:14" x14ac:dyDescent="0.2">
      <c r="A17" s="52"/>
      <c r="B17" s="55"/>
      <c r="C17" s="318" t="s">
        <v>479</v>
      </c>
      <c r="D17" s="288"/>
      <c r="E17" s="288"/>
      <c r="F17" s="288"/>
      <c r="G17" s="288"/>
      <c r="H17" s="288"/>
      <c r="I17" s="288"/>
      <c r="J17" s="319"/>
      <c r="K17" s="324"/>
      <c r="L17" s="55"/>
      <c r="M17" s="52"/>
    </row>
    <row r="18" spans="1:14" x14ac:dyDescent="0.2">
      <c r="A18" s="52"/>
      <c r="B18" s="55"/>
      <c r="C18" s="318"/>
      <c r="D18" s="288"/>
      <c r="E18" s="288"/>
      <c r="F18" s="288"/>
      <c r="G18" s="288"/>
      <c r="H18" s="288"/>
      <c r="I18" s="288"/>
      <c r="J18" s="319"/>
      <c r="K18" s="324"/>
      <c r="L18" s="55"/>
      <c r="M18" s="52"/>
    </row>
    <row r="19" spans="1:14" x14ac:dyDescent="0.2">
      <c r="A19" s="52"/>
      <c r="B19" s="55"/>
      <c r="C19" s="318"/>
      <c r="D19" s="288"/>
      <c r="E19" s="288"/>
      <c r="F19" s="288"/>
      <c r="G19" s="288"/>
      <c r="H19" s="288"/>
      <c r="I19" s="288"/>
      <c r="J19" s="319"/>
      <c r="K19" s="324"/>
      <c r="L19" s="55"/>
      <c r="M19" s="52"/>
    </row>
    <row r="20" spans="1:14" x14ac:dyDescent="0.2">
      <c r="A20" s="52"/>
      <c r="B20" s="55"/>
      <c r="C20" s="241"/>
      <c r="D20" s="239"/>
      <c r="E20" s="239"/>
      <c r="F20" s="239"/>
      <c r="G20" s="239"/>
      <c r="H20" s="239"/>
      <c r="I20" s="239"/>
      <c r="J20" s="242"/>
      <c r="K20" s="324"/>
      <c r="L20" s="55"/>
      <c r="M20" s="52"/>
    </row>
    <row r="21" spans="1:14" x14ac:dyDescent="0.2">
      <c r="A21" s="52"/>
      <c r="B21" s="55"/>
      <c r="C21" s="320" t="s">
        <v>543</v>
      </c>
      <c r="D21" s="306"/>
      <c r="E21" s="306"/>
      <c r="F21" s="306"/>
      <c r="G21" s="306"/>
      <c r="H21" s="306"/>
      <c r="I21" s="306"/>
      <c r="J21" s="307"/>
      <c r="K21" s="324"/>
      <c r="L21" s="55"/>
      <c r="M21" s="52"/>
    </row>
    <row r="22" spans="1:14" x14ac:dyDescent="0.2">
      <c r="A22" s="52"/>
      <c r="B22" s="55"/>
      <c r="C22" s="305"/>
      <c r="D22" s="306"/>
      <c r="E22" s="306"/>
      <c r="F22" s="306"/>
      <c r="G22" s="306"/>
      <c r="H22" s="306"/>
      <c r="I22" s="306"/>
      <c r="J22" s="307"/>
      <c r="K22" s="324"/>
      <c r="L22" s="55"/>
      <c r="M22" s="52"/>
    </row>
    <row r="23" spans="1:14" ht="28.5" customHeight="1" x14ac:dyDescent="0.2">
      <c r="A23" s="52"/>
      <c r="B23" s="55"/>
      <c r="C23" s="305"/>
      <c r="D23" s="306"/>
      <c r="E23" s="306"/>
      <c r="F23" s="306"/>
      <c r="G23" s="306"/>
      <c r="H23" s="306"/>
      <c r="I23" s="306"/>
      <c r="J23" s="307"/>
      <c r="K23" s="324"/>
      <c r="L23" s="55"/>
      <c r="M23" s="52"/>
    </row>
    <row r="24" spans="1:14" x14ac:dyDescent="0.2">
      <c r="A24" s="52"/>
      <c r="B24" s="55"/>
      <c r="C24" s="140"/>
      <c r="D24" s="141"/>
      <c r="E24" s="141"/>
      <c r="F24" s="141"/>
      <c r="G24" s="141"/>
      <c r="H24" s="141"/>
      <c r="I24" s="141"/>
      <c r="J24" s="142"/>
      <c r="K24" s="324"/>
      <c r="L24" s="55"/>
      <c r="M24" s="52"/>
      <c r="N24" s="54" t="s">
        <v>4</v>
      </c>
    </row>
    <row r="25" spans="1:14" x14ac:dyDescent="0.2">
      <c r="A25" s="52"/>
      <c r="B25" s="55"/>
      <c r="C25" s="325" t="s">
        <v>480</v>
      </c>
      <c r="D25" s="292"/>
      <c r="E25" s="292"/>
      <c r="F25" s="292"/>
      <c r="G25" s="292"/>
      <c r="H25" s="292"/>
      <c r="I25" s="292"/>
      <c r="J25" s="326"/>
      <c r="K25" s="324"/>
      <c r="L25" s="55"/>
      <c r="M25" s="52"/>
    </row>
    <row r="26" spans="1:14" x14ac:dyDescent="0.2">
      <c r="A26" s="52"/>
      <c r="B26" s="55"/>
      <c r="C26" s="325"/>
      <c r="D26" s="292"/>
      <c r="E26" s="292"/>
      <c r="F26" s="292"/>
      <c r="G26" s="292"/>
      <c r="H26" s="292"/>
      <c r="I26" s="292"/>
      <c r="J26" s="326"/>
      <c r="K26" s="324"/>
      <c r="L26" s="55"/>
      <c r="M26" s="52"/>
    </row>
    <row r="27" spans="1:14" x14ac:dyDescent="0.2">
      <c r="A27" s="52"/>
      <c r="B27" s="55"/>
      <c r="C27" s="305" t="s">
        <v>544</v>
      </c>
      <c r="D27" s="306"/>
      <c r="E27" s="306"/>
      <c r="F27" s="306"/>
      <c r="G27" s="306"/>
      <c r="H27" s="306"/>
      <c r="I27" s="306"/>
      <c r="J27" s="307"/>
      <c r="K27" s="324"/>
      <c r="L27" s="55"/>
      <c r="M27" s="52"/>
    </row>
    <row r="28" spans="1:14" ht="30.75" customHeight="1" x14ac:dyDescent="0.2">
      <c r="A28" s="52"/>
      <c r="B28" s="55"/>
      <c r="C28" s="308"/>
      <c r="D28" s="309"/>
      <c r="E28" s="309"/>
      <c r="F28" s="309"/>
      <c r="G28" s="309"/>
      <c r="H28" s="309"/>
      <c r="I28" s="309"/>
      <c r="J28" s="310"/>
      <c r="K28" s="324"/>
      <c r="L28" s="55"/>
      <c r="M28" s="52"/>
    </row>
    <row r="29" spans="1:14" x14ac:dyDescent="0.2">
      <c r="A29" s="52"/>
      <c r="B29" s="55"/>
      <c r="C29" s="140"/>
      <c r="D29" s="141"/>
      <c r="E29" s="141"/>
      <c r="F29" s="141"/>
      <c r="G29" s="141"/>
      <c r="H29" s="141"/>
      <c r="I29" s="141"/>
      <c r="J29" s="142"/>
      <c r="K29" s="324"/>
      <c r="L29" s="55"/>
      <c r="M29" s="52"/>
      <c r="N29" s="54" t="s">
        <v>4</v>
      </c>
    </row>
    <row r="30" spans="1:14" x14ac:dyDescent="0.2">
      <c r="A30" s="52"/>
      <c r="B30" s="55"/>
      <c r="C30" s="311" t="s">
        <v>481</v>
      </c>
      <c r="D30" s="312"/>
      <c r="E30" s="312"/>
      <c r="F30" s="312"/>
      <c r="G30" s="312"/>
      <c r="H30" s="312"/>
      <c r="I30" s="312"/>
      <c r="J30" s="313"/>
      <c r="K30" s="324"/>
      <c r="L30" s="55"/>
      <c r="M30" s="52"/>
    </row>
    <row r="31" spans="1:14" x14ac:dyDescent="0.2">
      <c r="A31" s="52"/>
      <c r="B31" s="55"/>
      <c r="C31" s="311"/>
      <c r="D31" s="312"/>
      <c r="E31" s="312"/>
      <c r="F31" s="312"/>
      <c r="G31" s="312"/>
      <c r="H31" s="312"/>
      <c r="I31" s="312"/>
      <c r="J31" s="313"/>
      <c r="K31" s="324"/>
      <c r="L31" s="55"/>
      <c r="M31" s="52"/>
    </row>
    <row r="32" spans="1:14" x14ac:dyDescent="0.2">
      <c r="A32" s="52"/>
      <c r="B32" s="55"/>
      <c r="C32" s="311"/>
      <c r="D32" s="312"/>
      <c r="E32" s="312"/>
      <c r="F32" s="312"/>
      <c r="G32" s="312"/>
      <c r="H32" s="312"/>
      <c r="I32" s="312"/>
      <c r="J32" s="313"/>
      <c r="K32" s="324"/>
      <c r="L32" s="55"/>
      <c r="M32" s="52"/>
    </row>
    <row r="33" spans="1:16" x14ac:dyDescent="0.2">
      <c r="A33" s="52"/>
      <c r="B33" s="55"/>
      <c r="C33" s="311"/>
      <c r="D33" s="312"/>
      <c r="E33" s="312"/>
      <c r="F33" s="312"/>
      <c r="G33" s="312"/>
      <c r="H33" s="312"/>
      <c r="I33" s="312"/>
      <c r="J33" s="313"/>
      <c r="K33" s="324"/>
      <c r="L33" s="55"/>
      <c r="M33" s="52"/>
    </row>
    <row r="34" spans="1:16" x14ac:dyDescent="0.2">
      <c r="A34" s="52"/>
      <c r="B34" s="55"/>
      <c r="C34" s="305" t="s">
        <v>544</v>
      </c>
      <c r="D34" s="306"/>
      <c r="E34" s="306"/>
      <c r="F34" s="306"/>
      <c r="G34" s="306"/>
      <c r="H34" s="306"/>
      <c r="I34" s="306"/>
      <c r="J34" s="307"/>
      <c r="K34" s="324"/>
      <c r="L34" s="55"/>
      <c r="M34" s="52"/>
    </row>
    <row r="35" spans="1:16" ht="30" customHeight="1" x14ac:dyDescent="0.2">
      <c r="A35" s="52"/>
      <c r="B35" s="55"/>
      <c r="C35" s="308"/>
      <c r="D35" s="309"/>
      <c r="E35" s="309"/>
      <c r="F35" s="309"/>
      <c r="G35" s="309"/>
      <c r="H35" s="309"/>
      <c r="I35" s="309"/>
      <c r="J35" s="310"/>
      <c r="K35" s="324"/>
      <c r="L35" s="55"/>
      <c r="M35" s="52"/>
    </row>
    <row r="36" spans="1:16" x14ac:dyDescent="0.2">
      <c r="A36" s="52"/>
      <c r="B36" s="55"/>
      <c r="C36" s="317" t="str">
        <f>IF(COUNTIFS(K16:K35,"x")&gt;1,"Bitte setzen Sie nur ein Kreuz.","")</f>
        <v/>
      </c>
      <c r="D36" s="317"/>
      <c r="E36" s="317"/>
      <c r="F36" s="317"/>
      <c r="G36" s="317"/>
      <c r="H36" s="317"/>
      <c r="I36" s="317"/>
      <c r="J36" s="317"/>
      <c r="K36" s="317"/>
      <c r="L36" s="55"/>
      <c r="M36" s="52"/>
    </row>
    <row r="37" spans="1:16" x14ac:dyDescent="0.2">
      <c r="A37" s="52"/>
      <c r="B37" s="55"/>
      <c r="C37" s="317"/>
      <c r="D37" s="317"/>
      <c r="E37" s="317"/>
      <c r="F37" s="317"/>
      <c r="G37" s="317"/>
      <c r="H37" s="317"/>
      <c r="I37" s="317"/>
      <c r="J37" s="317"/>
      <c r="K37" s="317"/>
      <c r="L37" s="55"/>
      <c r="M37" s="52"/>
    </row>
    <row r="38" spans="1:16" x14ac:dyDescent="0.2">
      <c r="A38" s="52"/>
      <c r="B38" s="55"/>
      <c r="C38" s="61"/>
      <c r="D38" s="61"/>
      <c r="E38" s="61"/>
      <c r="F38" s="61"/>
      <c r="G38" s="61"/>
      <c r="H38" s="61"/>
      <c r="I38" s="61"/>
      <c r="J38" s="61"/>
      <c r="K38" s="61"/>
      <c r="L38" s="55"/>
      <c r="M38" s="52"/>
      <c r="P38" s="143"/>
    </row>
    <row r="39" spans="1:16" x14ac:dyDescent="0.2">
      <c r="A39" s="52"/>
      <c r="B39" s="55"/>
      <c r="C39" s="62" t="s">
        <v>104</v>
      </c>
      <c r="D39" s="61"/>
      <c r="E39" s="61"/>
      <c r="F39" s="61"/>
      <c r="G39" s="61"/>
      <c r="H39" s="61"/>
      <c r="I39" s="61"/>
      <c r="J39" s="61"/>
      <c r="K39" s="61"/>
      <c r="L39" s="55"/>
      <c r="M39" s="52"/>
    </row>
    <row r="40" spans="1:16" x14ac:dyDescent="0.2">
      <c r="A40" s="52"/>
      <c r="B40" s="55"/>
      <c r="C40" s="327"/>
      <c r="D40" s="328"/>
      <c r="E40" s="328"/>
      <c r="F40" s="328"/>
      <c r="G40" s="328"/>
      <c r="H40" s="328"/>
      <c r="I40" s="328"/>
      <c r="J40" s="328"/>
      <c r="K40" s="329"/>
      <c r="L40" s="55"/>
      <c r="M40" s="52"/>
    </row>
    <row r="41" spans="1:16" x14ac:dyDescent="0.2">
      <c r="A41" s="52"/>
      <c r="B41" s="55"/>
      <c r="C41" s="330"/>
      <c r="D41" s="331"/>
      <c r="E41" s="331"/>
      <c r="F41" s="331"/>
      <c r="G41" s="331"/>
      <c r="H41" s="331"/>
      <c r="I41" s="331"/>
      <c r="J41" s="331"/>
      <c r="K41" s="332"/>
      <c r="L41" s="55"/>
      <c r="M41" s="52"/>
    </row>
    <row r="42" spans="1:16" x14ac:dyDescent="0.2">
      <c r="A42" s="52"/>
      <c r="B42" s="55"/>
      <c r="C42" s="330"/>
      <c r="D42" s="331"/>
      <c r="E42" s="331"/>
      <c r="F42" s="331"/>
      <c r="G42" s="331"/>
      <c r="H42" s="331"/>
      <c r="I42" s="331"/>
      <c r="J42" s="331"/>
      <c r="K42" s="332"/>
      <c r="L42" s="55"/>
      <c r="M42" s="52"/>
    </row>
    <row r="43" spans="1:16" x14ac:dyDescent="0.2">
      <c r="A43" s="52"/>
      <c r="B43" s="55"/>
      <c r="C43" s="330"/>
      <c r="D43" s="331"/>
      <c r="E43" s="331"/>
      <c r="F43" s="331"/>
      <c r="G43" s="331"/>
      <c r="H43" s="331"/>
      <c r="I43" s="331"/>
      <c r="J43" s="331"/>
      <c r="K43" s="332"/>
      <c r="L43" s="55"/>
      <c r="M43" s="52"/>
    </row>
    <row r="44" spans="1:16" x14ac:dyDescent="0.2">
      <c r="A44" s="52"/>
      <c r="B44" s="55"/>
      <c r="C44" s="330"/>
      <c r="D44" s="331"/>
      <c r="E44" s="331"/>
      <c r="F44" s="331"/>
      <c r="G44" s="331"/>
      <c r="H44" s="331"/>
      <c r="I44" s="331"/>
      <c r="J44" s="331"/>
      <c r="K44" s="332"/>
      <c r="L44" s="55"/>
      <c r="M44" s="52"/>
    </row>
    <row r="45" spans="1:16" x14ac:dyDescent="0.2">
      <c r="A45" s="52"/>
      <c r="B45" s="55"/>
      <c r="C45" s="333"/>
      <c r="D45" s="334"/>
      <c r="E45" s="334"/>
      <c r="F45" s="334"/>
      <c r="G45" s="334"/>
      <c r="H45" s="334"/>
      <c r="I45" s="334"/>
      <c r="J45" s="334"/>
      <c r="K45" s="335"/>
      <c r="L45" s="55"/>
      <c r="M45" s="52"/>
    </row>
    <row r="46" spans="1:16" x14ac:dyDescent="0.2">
      <c r="A46" s="52"/>
      <c r="B46" s="55"/>
      <c r="C46" s="55"/>
      <c r="D46" s="55"/>
      <c r="E46" s="55"/>
      <c r="F46" s="55"/>
      <c r="G46" s="55"/>
      <c r="H46" s="55"/>
      <c r="I46" s="55"/>
      <c r="J46" s="55"/>
      <c r="K46" s="55"/>
      <c r="L46" s="55"/>
      <c r="M46" s="52"/>
    </row>
    <row r="47" spans="1:16" x14ac:dyDescent="0.2">
      <c r="A47" s="52"/>
      <c r="B47" s="55"/>
      <c r="C47" s="316" t="str">
        <f>IF($K$16="x","Die Prüfung ist beendet. Bitte gehen Sie zu 05 Gesamteinordnung &amp; Ergebnis.","")</f>
        <v/>
      </c>
      <c r="D47" s="316"/>
      <c r="E47" s="316"/>
      <c r="F47" s="316"/>
      <c r="G47" s="316"/>
      <c r="H47" s="316"/>
      <c r="I47" s="316"/>
      <c r="J47" s="316"/>
      <c r="K47" s="316"/>
      <c r="L47" s="55"/>
      <c r="M47" s="52"/>
    </row>
    <row r="48" spans="1:16" x14ac:dyDescent="0.2">
      <c r="A48" s="52"/>
      <c r="B48" s="55"/>
      <c r="C48" s="315" t="s">
        <v>259</v>
      </c>
      <c r="D48" s="315"/>
      <c r="E48" s="315"/>
      <c r="F48" s="315"/>
      <c r="G48" s="315"/>
      <c r="H48" s="315"/>
      <c r="I48" s="315"/>
      <c r="J48" s="315"/>
      <c r="K48" s="61"/>
      <c r="L48" s="55"/>
      <c r="M48" s="52"/>
    </row>
    <row r="49" spans="1:13" x14ac:dyDescent="0.2">
      <c r="A49" s="52"/>
      <c r="B49" s="55"/>
      <c r="C49" s="315"/>
      <c r="D49" s="315"/>
      <c r="E49" s="315"/>
      <c r="F49" s="315"/>
      <c r="G49" s="315"/>
      <c r="H49" s="315"/>
      <c r="I49" s="315"/>
      <c r="J49" s="315"/>
      <c r="K49" s="200"/>
      <c r="L49" s="55"/>
      <c r="M49" s="52"/>
    </row>
    <row r="50" spans="1:13" x14ac:dyDescent="0.2">
      <c r="A50" s="52"/>
      <c r="B50" s="55"/>
      <c r="C50" s="315"/>
      <c r="D50" s="315"/>
      <c r="E50" s="315"/>
      <c r="F50" s="315"/>
      <c r="G50" s="315"/>
      <c r="H50" s="315"/>
      <c r="I50" s="315"/>
      <c r="J50" s="315"/>
      <c r="K50" s="200"/>
      <c r="L50" s="55"/>
      <c r="M50" s="52"/>
    </row>
    <row r="51" spans="1:13" x14ac:dyDescent="0.2">
      <c r="A51" s="52"/>
      <c r="B51" s="55"/>
      <c r="C51" s="315"/>
      <c r="D51" s="315"/>
      <c r="E51" s="315"/>
      <c r="F51" s="315"/>
      <c r="G51" s="315"/>
      <c r="H51" s="315"/>
      <c r="I51" s="315"/>
      <c r="J51" s="315"/>
      <c r="K51" s="61"/>
      <c r="L51" s="55"/>
      <c r="M51" s="52"/>
    </row>
    <row r="52" spans="1:13" x14ac:dyDescent="0.2">
      <c r="A52" s="52"/>
      <c r="B52" s="55"/>
      <c r="C52" s="55"/>
      <c r="D52" s="55"/>
      <c r="E52" s="55"/>
      <c r="F52" s="55"/>
      <c r="G52" s="55"/>
      <c r="H52" s="55"/>
      <c r="I52" s="55"/>
      <c r="J52" s="55"/>
      <c r="K52" s="55"/>
      <c r="L52" s="55"/>
      <c r="M52" s="52"/>
    </row>
    <row r="53" spans="1:13" x14ac:dyDescent="0.2">
      <c r="A53" s="52"/>
      <c r="B53" s="55"/>
      <c r="C53" s="304" t="s">
        <v>106</v>
      </c>
      <c r="D53" s="304"/>
      <c r="E53" s="304"/>
      <c r="F53" s="304"/>
      <c r="G53" s="107"/>
      <c r="H53" s="107"/>
      <c r="I53" s="107"/>
      <c r="J53" s="107"/>
      <c r="K53" s="107"/>
      <c r="L53" s="55"/>
      <c r="M53" s="52"/>
    </row>
    <row r="54" spans="1:13" x14ac:dyDescent="0.2">
      <c r="A54" s="52"/>
      <c r="B54" s="55"/>
      <c r="C54" s="107"/>
      <c r="D54" s="107"/>
      <c r="E54" s="107"/>
      <c r="F54" s="107"/>
      <c r="G54" s="107"/>
      <c r="H54" s="107"/>
      <c r="I54" s="107"/>
      <c r="J54" s="107"/>
      <c r="K54" s="107"/>
      <c r="L54" s="55"/>
      <c r="M54" s="52"/>
    </row>
    <row r="55" spans="1:13" x14ac:dyDescent="0.2">
      <c r="A55" s="52"/>
      <c r="B55" s="55"/>
      <c r="C55" s="288" t="s">
        <v>549</v>
      </c>
      <c r="D55" s="288"/>
      <c r="E55" s="288"/>
      <c r="F55" s="288"/>
      <c r="G55" s="288"/>
      <c r="H55" s="288"/>
      <c r="I55" s="288"/>
      <c r="J55" s="288"/>
      <c r="K55" s="288"/>
      <c r="L55" s="55"/>
      <c r="M55" s="52"/>
    </row>
    <row r="56" spans="1:13" x14ac:dyDescent="0.2">
      <c r="A56" s="52"/>
      <c r="B56" s="55"/>
      <c r="C56" s="288"/>
      <c r="D56" s="288"/>
      <c r="E56" s="288"/>
      <c r="F56" s="288"/>
      <c r="G56" s="288"/>
      <c r="H56" s="288"/>
      <c r="I56" s="288"/>
      <c r="J56" s="288"/>
      <c r="K56" s="288"/>
      <c r="L56" s="55"/>
      <c r="M56" s="52"/>
    </row>
    <row r="57" spans="1:13" x14ac:dyDescent="0.2">
      <c r="A57" s="52"/>
      <c r="B57" s="55"/>
      <c r="C57" s="288"/>
      <c r="D57" s="288"/>
      <c r="E57" s="288"/>
      <c r="F57" s="288"/>
      <c r="G57" s="288"/>
      <c r="H57" s="288"/>
      <c r="I57" s="288"/>
      <c r="J57" s="288"/>
      <c r="K57" s="288"/>
      <c r="L57" s="55"/>
      <c r="M57" s="52"/>
    </row>
    <row r="58" spans="1:13" x14ac:dyDescent="0.2">
      <c r="A58" s="52"/>
      <c r="B58" s="55"/>
      <c r="C58" s="288"/>
      <c r="D58" s="288"/>
      <c r="E58" s="288"/>
      <c r="F58" s="288"/>
      <c r="G58" s="288"/>
      <c r="H58" s="288"/>
      <c r="I58" s="288"/>
      <c r="J58" s="288"/>
      <c r="K58" s="288"/>
      <c r="L58" s="55"/>
      <c r="M58" s="52"/>
    </row>
    <row r="59" spans="1:13" x14ac:dyDescent="0.2">
      <c r="A59" s="52"/>
      <c r="B59" s="55"/>
      <c r="C59" s="288"/>
      <c r="D59" s="288"/>
      <c r="E59" s="288"/>
      <c r="F59" s="288"/>
      <c r="G59" s="288"/>
      <c r="H59" s="288"/>
      <c r="I59" s="288"/>
      <c r="J59" s="288"/>
      <c r="K59" s="288"/>
      <c r="L59" s="55"/>
      <c r="M59" s="52"/>
    </row>
    <row r="60" spans="1:13" x14ac:dyDescent="0.2">
      <c r="A60" s="52"/>
      <c r="B60" s="55"/>
      <c r="C60" s="288"/>
      <c r="D60" s="288"/>
      <c r="E60" s="288"/>
      <c r="F60" s="288"/>
      <c r="G60" s="288"/>
      <c r="H60" s="288"/>
      <c r="I60" s="288"/>
      <c r="J60" s="288"/>
      <c r="K60" s="288"/>
      <c r="L60" s="55"/>
      <c r="M60" s="52"/>
    </row>
    <row r="61" spans="1:13" x14ac:dyDescent="0.2">
      <c r="A61" s="52"/>
      <c r="B61" s="55"/>
      <c r="C61" s="288"/>
      <c r="D61" s="288"/>
      <c r="E61" s="288"/>
      <c r="F61" s="288"/>
      <c r="G61" s="288"/>
      <c r="H61" s="288"/>
      <c r="I61" s="288"/>
      <c r="J61" s="288"/>
      <c r="K61" s="288"/>
      <c r="L61" s="55"/>
      <c r="M61" s="52"/>
    </row>
    <row r="62" spans="1:13" x14ac:dyDescent="0.2">
      <c r="A62" s="52"/>
      <c r="B62" s="55"/>
      <c r="C62" s="288"/>
      <c r="D62" s="288"/>
      <c r="E62" s="288"/>
      <c r="F62" s="288"/>
      <c r="G62" s="288"/>
      <c r="H62" s="288"/>
      <c r="I62" s="288"/>
      <c r="J62" s="288"/>
      <c r="K62" s="288"/>
      <c r="L62" s="55"/>
      <c r="M62" s="52"/>
    </row>
    <row r="63" spans="1:13" x14ac:dyDescent="0.2">
      <c r="A63" s="52"/>
      <c r="B63" s="55"/>
      <c r="C63" s="288"/>
      <c r="D63" s="288"/>
      <c r="E63" s="288"/>
      <c r="F63" s="288"/>
      <c r="G63" s="288"/>
      <c r="H63" s="288"/>
      <c r="I63" s="288"/>
      <c r="J63" s="288"/>
      <c r="K63" s="288"/>
      <c r="L63" s="55"/>
      <c r="M63" s="52"/>
    </row>
    <row r="64" spans="1:13" x14ac:dyDescent="0.2">
      <c r="A64" s="52"/>
      <c r="B64" s="55"/>
      <c r="C64" s="288"/>
      <c r="D64" s="288"/>
      <c r="E64" s="288"/>
      <c r="F64" s="288"/>
      <c r="G64" s="288"/>
      <c r="H64" s="288"/>
      <c r="I64" s="288"/>
      <c r="J64" s="288"/>
      <c r="K64" s="288"/>
      <c r="L64" s="55"/>
      <c r="M64" s="52"/>
    </row>
    <row r="65" spans="1:13" x14ac:dyDescent="0.2">
      <c r="A65" s="52"/>
      <c r="B65" s="55"/>
      <c r="C65" s="288"/>
      <c r="D65" s="288"/>
      <c r="E65" s="288"/>
      <c r="F65" s="288"/>
      <c r="G65" s="288"/>
      <c r="H65" s="288"/>
      <c r="I65" s="288"/>
      <c r="J65" s="288"/>
      <c r="K65" s="288"/>
      <c r="L65" s="55"/>
      <c r="M65" s="52"/>
    </row>
    <row r="66" spans="1:13" x14ac:dyDescent="0.2">
      <c r="A66" s="52"/>
      <c r="B66" s="55"/>
      <c r="C66" s="288"/>
      <c r="D66" s="288"/>
      <c r="E66" s="288"/>
      <c r="F66" s="288"/>
      <c r="G66" s="288"/>
      <c r="H66" s="288"/>
      <c r="I66" s="288"/>
      <c r="J66" s="288"/>
      <c r="K66" s="288"/>
      <c r="L66" s="55"/>
      <c r="M66" s="52"/>
    </row>
    <row r="67" spans="1:13" x14ac:dyDescent="0.2">
      <c r="A67" s="52"/>
      <c r="B67" s="55"/>
      <c r="C67" s="288"/>
      <c r="D67" s="288"/>
      <c r="E67" s="288"/>
      <c r="F67" s="288"/>
      <c r="G67" s="288"/>
      <c r="H67" s="288"/>
      <c r="I67" s="288"/>
      <c r="J67" s="288"/>
      <c r="K67" s="288"/>
      <c r="L67" s="55"/>
      <c r="M67" s="52"/>
    </row>
    <row r="68" spans="1:13" x14ac:dyDescent="0.2">
      <c r="A68" s="52"/>
      <c r="B68" s="55"/>
      <c r="C68" s="288"/>
      <c r="D68" s="288"/>
      <c r="E68" s="288"/>
      <c r="F68" s="288"/>
      <c r="G68" s="288"/>
      <c r="H68" s="288"/>
      <c r="I68" s="288"/>
      <c r="J68" s="288"/>
      <c r="K68" s="288"/>
      <c r="L68" s="55"/>
      <c r="M68" s="52"/>
    </row>
    <row r="69" spans="1:13" x14ac:dyDescent="0.2">
      <c r="A69" s="52"/>
      <c r="B69" s="55"/>
      <c r="C69" s="288"/>
      <c r="D69" s="288"/>
      <c r="E69" s="288"/>
      <c r="F69" s="288"/>
      <c r="G69" s="288"/>
      <c r="H69" s="288"/>
      <c r="I69" s="288"/>
      <c r="J69" s="288"/>
      <c r="K69" s="288"/>
      <c r="L69" s="55"/>
      <c r="M69" s="52"/>
    </row>
    <row r="70" spans="1:13" x14ac:dyDescent="0.2">
      <c r="A70" s="52"/>
      <c r="B70" s="55"/>
      <c r="C70" s="288"/>
      <c r="D70" s="288"/>
      <c r="E70" s="288"/>
      <c r="F70" s="288"/>
      <c r="G70" s="288"/>
      <c r="H70" s="288"/>
      <c r="I70" s="288"/>
      <c r="J70" s="288"/>
      <c r="K70" s="288"/>
      <c r="L70" s="55"/>
      <c r="M70" s="52"/>
    </row>
    <row r="71" spans="1:13" x14ac:dyDescent="0.2">
      <c r="A71" s="52"/>
      <c r="B71" s="55"/>
      <c r="C71" s="288"/>
      <c r="D71" s="288"/>
      <c r="E71" s="288"/>
      <c r="F71" s="288"/>
      <c r="G71" s="288"/>
      <c r="H71" s="288"/>
      <c r="I71" s="288"/>
      <c r="J71" s="288"/>
      <c r="K71" s="288"/>
      <c r="L71" s="55"/>
      <c r="M71" s="52"/>
    </row>
    <row r="72" spans="1:13" x14ac:dyDescent="0.2">
      <c r="A72" s="52"/>
      <c r="B72" s="55"/>
      <c r="C72" s="288"/>
      <c r="D72" s="288"/>
      <c r="E72" s="288"/>
      <c r="F72" s="288"/>
      <c r="G72" s="288"/>
      <c r="H72" s="288"/>
      <c r="I72" s="288"/>
      <c r="J72" s="288"/>
      <c r="K72" s="288"/>
      <c r="L72" s="55"/>
      <c r="M72" s="52"/>
    </row>
    <row r="73" spans="1:13" x14ac:dyDescent="0.2">
      <c r="A73" s="52"/>
      <c r="B73" s="55"/>
      <c r="C73" s="288"/>
      <c r="D73" s="288"/>
      <c r="E73" s="288"/>
      <c r="F73" s="288"/>
      <c r="G73" s="288"/>
      <c r="H73" s="288"/>
      <c r="I73" s="288"/>
      <c r="J73" s="288"/>
      <c r="K73" s="288"/>
      <c r="L73" s="55"/>
      <c r="M73" s="52"/>
    </row>
    <row r="74" spans="1:13" x14ac:dyDescent="0.2">
      <c r="A74" s="52"/>
      <c r="B74" s="55"/>
      <c r="C74" s="288"/>
      <c r="D74" s="288"/>
      <c r="E74" s="288"/>
      <c r="F74" s="288"/>
      <c r="G74" s="288"/>
      <c r="H74" s="288"/>
      <c r="I74" s="288"/>
      <c r="J74" s="288"/>
      <c r="K74" s="288"/>
      <c r="L74" s="55"/>
      <c r="M74" s="52"/>
    </row>
    <row r="75" spans="1:13" x14ac:dyDescent="0.2">
      <c r="A75" s="52"/>
      <c r="B75" s="55"/>
      <c r="C75" s="288"/>
      <c r="D75" s="288"/>
      <c r="E75" s="288"/>
      <c r="F75" s="288"/>
      <c r="G75" s="288"/>
      <c r="H75" s="288"/>
      <c r="I75" s="288"/>
      <c r="J75" s="288"/>
      <c r="K75" s="288"/>
      <c r="L75" s="55"/>
      <c r="M75" s="52"/>
    </row>
    <row r="76" spans="1:13" x14ac:dyDescent="0.2">
      <c r="A76" s="52"/>
      <c r="B76" s="55"/>
      <c r="C76" s="288"/>
      <c r="D76" s="288"/>
      <c r="E76" s="288"/>
      <c r="F76" s="288"/>
      <c r="G76" s="288"/>
      <c r="H76" s="288"/>
      <c r="I76" s="288"/>
      <c r="J76" s="288"/>
      <c r="K76" s="288"/>
      <c r="L76" s="55"/>
      <c r="M76" s="52"/>
    </row>
    <row r="77" spans="1:13" x14ac:dyDescent="0.2">
      <c r="A77" s="52"/>
      <c r="B77" s="55"/>
      <c r="C77" s="288"/>
      <c r="D77" s="288"/>
      <c r="E77" s="288"/>
      <c r="F77" s="288"/>
      <c r="G77" s="288"/>
      <c r="H77" s="288"/>
      <c r="I77" s="288"/>
      <c r="J77" s="288"/>
      <c r="K77" s="288"/>
      <c r="L77" s="55"/>
      <c r="M77" s="52"/>
    </row>
    <row r="78" spans="1:13" x14ac:dyDescent="0.2">
      <c r="A78" s="52"/>
      <c r="B78" s="55"/>
      <c r="C78" s="288"/>
      <c r="D78" s="288"/>
      <c r="E78" s="288"/>
      <c r="F78" s="288"/>
      <c r="G78" s="288"/>
      <c r="H78" s="288"/>
      <c r="I78" s="288"/>
      <c r="J78" s="288"/>
      <c r="K78" s="288"/>
      <c r="L78" s="55"/>
      <c r="M78" s="52"/>
    </row>
    <row r="79" spans="1:13" x14ac:dyDescent="0.2">
      <c r="A79" s="52"/>
      <c r="B79" s="55"/>
      <c r="C79" s="288"/>
      <c r="D79" s="288"/>
      <c r="E79" s="288"/>
      <c r="F79" s="288"/>
      <c r="G79" s="288"/>
      <c r="H79" s="288"/>
      <c r="I79" s="288"/>
      <c r="J79" s="288"/>
      <c r="K79" s="288"/>
      <c r="L79" s="55"/>
      <c r="M79" s="52"/>
    </row>
    <row r="80" spans="1:13" x14ac:dyDescent="0.2">
      <c r="A80" s="52"/>
      <c r="B80" s="55"/>
      <c r="C80" s="288"/>
      <c r="D80" s="288"/>
      <c r="E80" s="288"/>
      <c r="F80" s="288"/>
      <c r="G80" s="288"/>
      <c r="H80" s="288"/>
      <c r="I80" s="288"/>
      <c r="J80" s="288"/>
      <c r="K80" s="288"/>
      <c r="L80" s="55"/>
      <c r="M80" s="52"/>
    </row>
    <row r="81" spans="1:13" x14ac:dyDescent="0.2">
      <c r="A81" s="52"/>
      <c r="B81" s="55"/>
      <c r="C81" s="288"/>
      <c r="D81" s="288"/>
      <c r="E81" s="288"/>
      <c r="F81" s="288"/>
      <c r="G81" s="288"/>
      <c r="H81" s="288"/>
      <c r="I81" s="288"/>
      <c r="J81" s="288"/>
      <c r="K81" s="288"/>
      <c r="L81" s="55"/>
      <c r="M81" s="52"/>
    </row>
    <row r="82" spans="1:13" x14ac:dyDescent="0.2">
      <c r="A82" s="52"/>
      <c r="B82" s="55"/>
      <c r="C82" s="288"/>
      <c r="D82" s="288"/>
      <c r="E82" s="288"/>
      <c r="F82" s="288"/>
      <c r="G82" s="288"/>
      <c r="H82" s="288"/>
      <c r="I82" s="288"/>
      <c r="J82" s="288"/>
      <c r="K82" s="288"/>
      <c r="L82" s="55"/>
      <c r="M82" s="52"/>
    </row>
    <row r="83" spans="1:13" x14ac:dyDescent="0.2">
      <c r="A83" s="52"/>
      <c r="B83" s="55"/>
      <c r="C83" s="288"/>
      <c r="D83" s="288"/>
      <c r="E83" s="288"/>
      <c r="F83" s="288"/>
      <c r="G83" s="288"/>
      <c r="H83" s="288"/>
      <c r="I83" s="288"/>
      <c r="J83" s="288"/>
      <c r="K83" s="288"/>
      <c r="L83" s="55"/>
      <c r="M83" s="52"/>
    </row>
    <row r="84" spans="1:13" x14ac:dyDescent="0.2">
      <c r="A84" s="52"/>
      <c r="B84" s="55"/>
      <c r="C84" s="288"/>
      <c r="D84" s="288"/>
      <c r="E84" s="288"/>
      <c r="F84" s="288"/>
      <c r="G84" s="288"/>
      <c r="H84" s="288"/>
      <c r="I84" s="288"/>
      <c r="J84" s="288"/>
      <c r="K84" s="288"/>
      <c r="L84" s="55"/>
      <c r="M84" s="52"/>
    </row>
    <row r="85" spans="1:13" x14ac:dyDescent="0.2">
      <c r="A85" s="52"/>
      <c r="B85" s="55"/>
      <c r="C85" s="288"/>
      <c r="D85" s="288"/>
      <c r="E85" s="288"/>
      <c r="F85" s="288"/>
      <c r="G85" s="288"/>
      <c r="H85" s="288"/>
      <c r="I85" s="288"/>
      <c r="J85" s="288"/>
      <c r="K85" s="288"/>
      <c r="L85" s="55"/>
      <c r="M85" s="52"/>
    </row>
    <row r="86" spans="1:13" x14ac:dyDescent="0.2">
      <c r="A86" s="52"/>
      <c r="B86" s="55"/>
      <c r="C86" s="288"/>
      <c r="D86" s="288"/>
      <c r="E86" s="288"/>
      <c r="F86" s="288"/>
      <c r="G86" s="288"/>
      <c r="H86" s="288"/>
      <c r="I86" s="288"/>
      <c r="J86" s="288"/>
      <c r="K86" s="288"/>
      <c r="L86" s="55"/>
      <c r="M86" s="52"/>
    </row>
    <row r="87" spans="1:13" x14ac:dyDescent="0.2">
      <c r="A87" s="52"/>
      <c r="B87" s="55"/>
      <c r="C87" s="288"/>
      <c r="D87" s="288"/>
      <c r="E87" s="288"/>
      <c r="F87" s="288"/>
      <c r="G87" s="288"/>
      <c r="H87" s="288"/>
      <c r="I87" s="288"/>
      <c r="J87" s="288"/>
      <c r="K87" s="288"/>
      <c r="L87" s="55"/>
      <c r="M87" s="52"/>
    </row>
    <row r="88" spans="1:13" x14ac:dyDescent="0.2">
      <c r="A88" s="52"/>
      <c r="B88" s="55"/>
      <c r="C88" s="288"/>
      <c r="D88" s="288"/>
      <c r="E88" s="288"/>
      <c r="F88" s="288"/>
      <c r="G88" s="288"/>
      <c r="H88" s="288"/>
      <c r="I88" s="288"/>
      <c r="J88" s="288"/>
      <c r="K88" s="288"/>
      <c r="L88" s="55"/>
      <c r="M88" s="52"/>
    </row>
    <row r="89" spans="1:13" x14ac:dyDescent="0.2">
      <c r="A89" s="52"/>
      <c r="B89" s="55"/>
      <c r="C89" s="288"/>
      <c r="D89" s="288"/>
      <c r="E89" s="288"/>
      <c r="F89" s="288"/>
      <c r="G89" s="288"/>
      <c r="H89" s="288"/>
      <c r="I89" s="288"/>
      <c r="J89" s="288"/>
      <c r="K89" s="288"/>
      <c r="L89" s="55"/>
      <c r="M89" s="52"/>
    </row>
    <row r="90" spans="1:13" x14ac:dyDescent="0.2">
      <c r="A90" s="52"/>
      <c r="B90" s="55"/>
      <c r="C90" s="288"/>
      <c r="D90" s="288"/>
      <c r="E90" s="288"/>
      <c r="F90" s="288"/>
      <c r="G90" s="288"/>
      <c r="H90" s="288"/>
      <c r="I90" s="288"/>
      <c r="J90" s="288"/>
      <c r="K90" s="288"/>
      <c r="L90" s="55"/>
      <c r="M90" s="52"/>
    </row>
    <row r="91" spans="1:13" x14ac:dyDescent="0.2">
      <c r="A91" s="52"/>
      <c r="B91" s="55"/>
      <c r="C91" s="288"/>
      <c r="D91" s="288"/>
      <c r="E91" s="288"/>
      <c r="F91" s="288"/>
      <c r="G91" s="288"/>
      <c r="H91" s="288"/>
      <c r="I91" s="288"/>
      <c r="J91" s="288"/>
      <c r="K91" s="288"/>
      <c r="L91" s="55"/>
      <c r="M91" s="52"/>
    </row>
    <row r="92" spans="1:13" x14ac:dyDescent="0.2">
      <c r="A92" s="52"/>
      <c r="B92" s="55"/>
      <c r="C92" s="288"/>
      <c r="D92" s="288"/>
      <c r="E92" s="288"/>
      <c r="F92" s="288"/>
      <c r="G92" s="288"/>
      <c r="H92" s="288"/>
      <c r="I92" s="288"/>
      <c r="J92" s="288"/>
      <c r="K92" s="288"/>
      <c r="L92" s="55"/>
      <c r="M92" s="52"/>
    </row>
    <row r="93" spans="1:13" x14ac:dyDescent="0.2">
      <c r="A93" s="52"/>
      <c r="B93" s="55"/>
      <c r="C93" s="288"/>
      <c r="D93" s="288"/>
      <c r="E93" s="288"/>
      <c r="F93" s="288"/>
      <c r="G93" s="288"/>
      <c r="H93" s="288"/>
      <c r="I93" s="288"/>
      <c r="J93" s="288"/>
      <c r="K93" s="288"/>
      <c r="L93" s="55"/>
      <c r="M93" s="52"/>
    </row>
    <row r="94" spans="1:13" x14ac:dyDescent="0.2">
      <c r="A94" s="52"/>
      <c r="B94" s="55"/>
      <c r="C94" s="288"/>
      <c r="D94" s="288"/>
      <c r="E94" s="288"/>
      <c r="F94" s="288"/>
      <c r="G94" s="288"/>
      <c r="H94" s="288"/>
      <c r="I94" s="288"/>
      <c r="J94" s="288"/>
      <c r="K94" s="288"/>
      <c r="L94" s="55"/>
      <c r="M94" s="52"/>
    </row>
    <row r="95" spans="1:13" x14ac:dyDescent="0.2">
      <c r="A95" s="52"/>
      <c r="B95" s="55"/>
      <c r="C95" s="288"/>
      <c r="D95" s="288"/>
      <c r="E95" s="288"/>
      <c r="F95" s="288"/>
      <c r="G95" s="288"/>
      <c r="H95" s="288"/>
      <c r="I95" s="288"/>
      <c r="J95" s="288"/>
      <c r="K95" s="288"/>
      <c r="L95" s="55"/>
      <c r="M95" s="52"/>
    </row>
    <row r="96" spans="1:13" x14ac:dyDescent="0.2">
      <c r="A96" s="52"/>
      <c r="B96" s="55"/>
      <c r="C96" s="288"/>
      <c r="D96" s="288"/>
      <c r="E96" s="288"/>
      <c r="F96" s="288"/>
      <c r="G96" s="288"/>
      <c r="H96" s="288"/>
      <c r="I96" s="288"/>
      <c r="J96" s="288"/>
      <c r="K96" s="288"/>
      <c r="L96" s="55"/>
      <c r="M96" s="52"/>
    </row>
    <row r="97" spans="1:13" x14ac:dyDescent="0.2">
      <c r="A97" s="52"/>
      <c r="B97" s="55"/>
      <c r="C97" s="288"/>
      <c r="D97" s="288"/>
      <c r="E97" s="288"/>
      <c r="F97" s="288"/>
      <c r="G97" s="288"/>
      <c r="H97" s="288"/>
      <c r="I97" s="288"/>
      <c r="J97" s="288"/>
      <c r="K97" s="288"/>
      <c r="L97" s="55"/>
      <c r="M97" s="52"/>
    </row>
    <row r="98" spans="1:13" x14ac:dyDescent="0.2">
      <c r="A98" s="52"/>
      <c r="B98" s="55"/>
      <c r="C98" s="288"/>
      <c r="D98" s="288"/>
      <c r="E98" s="288"/>
      <c r="F98" s="288"/>
      <c r="G98" s="288"/>
      <c r="H98" s="288"/>
      <c r="I98" s="288"/>
      <c r="J98" s="288"/>
      <c r="K98" s="288"/>
      <c r="L98" s="55"/>
      <c r="M98" s="52"/>
    </row>
    <row r="99" spans="1:13" x14ac:dyDescent="0.2">
      <c r="A99" s="52"/>
      <c r="B99" s="55"/>
      <c r="C99" s="288"/>
      <c r="D99" s="288"/>
      <c r="E99" s="288"/>
      <c r="F99" s="288"/>
      <c r="G99" s="288"/>
      <c r="H99" s="288"/>
      <c r="I99" s="288"/>
      <c r="J99" s="288"/>
      <c r="K99" s="288"/>
      <c r="L99" s="55"/>
      <c r="M99" s="52"/>
    </row>
    <row r="100" spans="1:13" x14ac:dyDescent="0.2">
      <c r="A100" s="52"/>
      <c r="B100" s="55"/>
      <c r="C100" s="288"/>
      <c r="D100" s="288"/>
      <c r="E100" s="288"/>
      <c r="F100" s="288"/>
      <c r="G100" s="288"/>
      <c r="H100" s="288"/>
      <c r="I100" s="288"/>
      <c r="J100" s="288"/>
      <c r="K100" s="288"/>
      <c r="L100" s="55"/>
      <c r="M100" s="52"/>
    </row>
    <row r="101" spans="1:13" x14ac:dyDescent="0.2">
      <c r="A101" s="52"/>
      <c r="B101" s="55"/>
      <c r="C101" s="288"/>
      <c r="D101" s="288"/>
      <c r="E101" s="288"/>
      <c r="F101" s="288"/>
      <c r="G101" s="288"/>
      <c r="H101" s="288"/>
      <c r="I101" s="288"/>
      <c r="J101" s="288"/>
      <c r="K101" s="288"/>
      <c r="L101" s="55"/>
      <c r="M101" s="52"/>
    </row>
    <row r="102" spans="1:13" x14ac:dyDescent="0.2">
      <c r="A102" s="52"/>
      <c r="B102" s="55"/>
      <c r="C102" s="288"/>
      <c r="D102" s="288"/>
      <c r="E102" s="288"/>
      <c r="F102" s="288"/>
      <c r="G102" s="288"/>
      <c r="H102" s="288"/>
      <c r="I102" s="288"/>
      <c r="J102" s="288"/>
      <c r="K102" s="288"/>
      <c r="L102" s="55"/>
      <c r="M102" s="52"/>
    </row>
    <row r="103" spans="1:13" x14ac:dyDescent="0.2">
      <c r="A103" s="52"/>
      <c r="B103" s="52"/>
      <c r="C103" s="52"/>
      <c r="D103" s="52"/>
      <c r="E103" s="52"/>
      <c r="F103" s="52"/>
      <c r="G103" s="52"/>
      <c r="H103" s="52"/>
      <c r="I103" s="52"/>
      <c r="J103" s="52"/>
      <c r="K103" s="52"/>
      <c r="L103" s="52"/>
      <c r="M103" s="52"/>
    </row>
    <row r="104" spans="1:13" x14ac:dyDescent="0.2">
      <c r="A104" s="52"/>
      <c r="B104" s="52"/>
      <c r="C104" s="52"/>
      <c r="D104" s="52"/>
      <c r="E104" s="52"/>
      <c r="F104" s="52"/>
      <c r="G104" s="52"/>
      <c r="H104" s="314" t="s">
        <v>145</v>
      </c>
      <c r="I104" s="314"/>
      <c r="J104" s="314"/>
      <c r="K104" s="314"/>
      <c r="L104" s="314"/>
      <c r="M104" s="52"/>
    </row>
    <row r="105" spans="1:13" x14ac:dyDescent="0.2">
      <c r="A105" s="52"/>
      <c r="B105" s="52"/>
      <c r="C105" s="52"/>
      <c r="D105" s="52"/>
      <c r="E105" s="52"/>
      <c r="F105" s="52"/>
      <c r="G105" s="52"/>
      <c r="H105" s="52"/>
      <c r="I105" s="52"/>
      <c r="J105" s="52"/>
      <c r="K105" s="52"/>
      <c r="L105" s="52"/>
      <c r="M105" s="52"/>
    </row>
  </sheetData>
  <sheetProtection algorithmName="SHA-512" hashValue="iBvnQScMKTtmRX/UJcQ8vIl8kMRnDnadKTg+98J3qCw5mPMZ/K4JuocpzwWpgCe1hpdmGXoInYz07uIaqj/6vQ==" saltValue="K1ORdBLjlpgnlJnQXR7Z5A==" spinCount="100000" sheet="1" objects="1" scenarios="1"/>
  <protectedRanges>
    <protectedRange algorithmName="SHA-512" hashValue="4DqAHV3ddNrgTpNraD/N4jPqiNoqQOHiXCxCjkojR/Ema9D9hhGKmsRoHj/Op52YLpTpUN6FZkahln7zZw+ZZw==" saltValue="ZSWKeVk40RCXEfAQKK/TRw==" spinCount="100000" sqref="K16:K35" name="Bereich1"/>
  </protectedRanges>
  <mergeCells count="21">
    <mergeCell ref="H104:L104"/>
    <mergeCell ref="C48:J51"/>
    <mergeCell ref="C55:K102"/>
    <mergeCell ref="H1:L1"/>
    <mergeCell ref="C47:K47"/>
    <mergeCell ref="C36:K37"/>
    <mergeCell ref="C17:J19"/>
    <mergeCell ref="C21:J23"/>
    <mergeCell ref="C15:K15"/>
    <mergeCell ref="K29:K35"/>
    <mergeCell ref="D13:K14"/>
    <mergeCell ref="C9:K12"/>
    <mergeCell ref="C25:J26"/>
    <mergeCell ref="K16:K23"/>
    <mergeCell ref="K24:K28"/>
    <mergeCell ref="C40:K45"/>
    <mergeCell ref="C3:F5"/>
    <mergeCell ref="C53:F53"/>
    <mergeCell ref="C27:J28"/>
    <mergeCell ref="C30:J33"/>
    <mergeCell ref="C34:J35"/>
  </mergeCells>
  <conditionalFormatting sqref="K16 K24 K29">
    <cfRule type="cellIs" dxfId="108" priority="3" operator="equal">
      <formula>"x"</formula>
    </cfRule>
  </conditionalFormatting>
  <conditionalFormatting sqref="C48:M104">
    <cfRule type="expression" dxfId="107" priority="2">
      <formula>$K$16="x"</formula>
    </cfRule>
  </conditionalFormatting>
  <conditionalFormatting sqref="K36:K37">
    <cfRule type="cellIs" dxfId="106" priority="1" operator="equal">
      <formula>"x"</formula>
    </cfRule>
  </conditionalFormatting>
  <dataValidations count="2">
    <dataValidation type="list" allowBlank="1" showInputMessage="1" showErrorMessage="1" sqref="K36:K37" xr:uid="{ED474798-618C-4D70-8D2C-BF1CFB3948C0}">
      <formula1>"x"</formula1>
    </dataValidation>
    <dataValidation type="list" allowBlank="1" showInputMessage="1" showErrorMessage="1" sqref="K16:K35" xr:uid="{89016AAB-C909-4AA3-B413-476B674815E2}">
      <formula1>"x,0,"</formula1>
    </dataValidation>
  </dataValidations>
  <hyperlinks>
    <hyperlink ref="H104" location="'05.1 Energieverbr.  Geb. &amp; Anl.'!Druckbereich" display="Weiter zu 05.1 Energieverbr.  Geb. &amp; Anl." xr:uid="{ECC94D26-E1AD-492D-9FCE-2B616A960C6A}"/>
    <hyperlink ref="H1" location="'05.1 Energieverbr.  Geb. &amp; Anl.'!Druckbereich" display="Weiter zu 05.1 Energieverbr.  Geb. &amp; Anl." xr:uid="{0E8C79CE-FFC0-41D9-BA42-BCA94D2D4665}"/>
    <hyperlink ref="C47:K47" location="'05 Gesamteinordnung &amp; Ergebnis'!A1" display="'05 Gesamteinordnung &amp; Ergebnis'!A1" xr:uid="{0A9CA77C-54E5-4ECE-BE95-564A2B01E30D}"/>
    <hyperlink ref="H1:L1" location="'04.1 Energieverbr.  Geb. &amp; Anl.'!A1" display="Weiter zu 04.1 Energieverbr. Geb. &amp; Anl." xr:uid="{FE3CFC78-E45A-40A4-959E-64F5C3141040}"/>
    <hyperlink ref="H104:L104" location="'04.1 Energieverbr.  Geb. &amp; Anl.'!A1" display="Weiter zu 04.1 Energieverbr. Geb. &amp; Anl." xr:uid="{8EC652EE-34D2-4F94-B866-FE8AD7AB57C8}"/>
  </hyperlinks>
  <pageMargins left="0.7" right="0.7" top="0.78740157499999996" bottom="0.78740157499999996"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A786-643A-4B68-A322-D58D0BE3A8CE}">
  <sheetPr codeName="Tabelle4">
    <tabColor rgb="FF92D050"/>
    <pageSetUpPr fitToPage="1"/>
  </sheetPr>
  <dimension ref="A1:P416"/>
  <sheetViews>
    <sheetView topLeftCell="A394" zoomScale="115" zoomScaleNormal="115" workbookViewId="0">
      <selection activeCell="L340" sqref="L340"/>
    </sheetView>
  </sheetViews>
  <sheetFormatPr baseColWidth="10" defaultColWidth="0" defaultRowHeight="12.75" zeroHeight="1" x14ac:dyDescent="0.2"/>
  <cols>
    <col min="1" max="1" width="2.796875" style="52" customWidth="1"/>
    <col min="2" max="2" width="4.09765625" style="54" customWidth="1"/>
    <col min="3" max="3" width="11.19921875" style="54" customWidth="1"/>
    <col min="4" max="4" width="3.3984375" style="54" customWidth="1"/>
    <col min="5" max="5" width="8.59765625" style="54" customWidth="1"/>
    <col min="6" max="8" width="10.69921875" style="54" customWidth="1"/>
    <col min="9" max="9" width="4.69921875" style="54" customWidth="1"/>
    <col min="10" max="10" width="16.69921875" style="54" customWidth="1"/>
    <col min="11" max="11" width="6.69921875" style="54" customWidth="1"/>
    <col min="12" max="12" width="4.3984375" style="54" customWidth="1"/>
    <col min="13" max="13" width="2.796875" style="52" customWidth="1"/>
    <col min="14" max="14" width="11.3984375" style="53" hidden="1" customWidth="1"/>
    <col min="15" max="15" width="1.8984375" style="54" hidden="1" customWidth="1"/>
    <col min="16" max="16384" width="11.3984375" style="54" hidden="1"/>
  </cols>
  <sheetData>
    <row r="1" spans="2:14" x14ac:dyDescent="0.2">
      <c r="B1" s="52"/>
      <c r="C1" s="52"/>
      <c r="D1" s="52"/>
      <c r="E1" s="52"/>
      <c r="F1" s="52"/>
      <c r="G1" s="52"/>
      <c r="H1" s="52"/>
      <c r="I1" s="52"/>
      <c r="J1" s="390" t="s">
        <v>146</v>
      </c>
      <c r="K1" s="390"/>
      <c r="L1" s="390"/>
    </row>
    <row r="2" spans="2:14" x14ac:dyDescent="0.2">
      <c r="B2" s="52"/>
      <c r="C2" s="52"/>
      <c r="D2" s="52"/>
      <c r="E2" s="52"/>
      <c r="F2" s="52"/>
      <c r="G2" s="52"/>
      <c r="H2" s="52"/>
      <c r="I2" s="52"/>
      <c r="J2" s="52"/>
      <c r="K2" s="52"/>
      <c r="L2" s="52"/>
    </row>
    <row r="3" spans="2:14" x14ac:dyDescent="0.2">
      <c r="B3" s="52"/>
      <c r="C3" s="52"/>
      <c r="D3" s="52"/>
      <c r="E3" s="52"/>
      <c r="F3" s="52"/>
      <c r="G3" s="52"/>
      <c r="H3" s="52"/>
      <c r="I3" s="52"/>
      <c r="J3" s="52"/>
      <c r="K3" s="52"/>
      <c r="L3" s="52"/>
    </row>
    <row r="4" spans="2:14" x14ac:dyDescent="0.2">
      <c r="B4" s="52"/>
      <c r="C4" s="52"/>
      <c r="D4" s="52"/>
      <c r="E4" s="52"/>
      <c r="F4" s="52"/>
      <c r="G4" s="52"/>
      <c r="H4" s="52"/>
      <c r="I4" s="52"/>
      <c r="J4" s="52"/>
      <c r="K4" s="52"/>
      <c r="L4" s="52"/>
    </row>
    <row r="5" spans="2:14" x14ac:dyDescent="0.2">
      <c r="B5" s="52"/>
      <c r="C5" s="52"/>
      <c r="D5" s="52"/>
      <c r="E5" s="52"/>
      <c r="F5" s="52"/>
      <c r="G5" s="52"/>
      <c r="H5" s="52"/>
      <c r="I5" s="52"/>
      <c r="J5" s="52"/>
      <c r="K5" s="52"/>
      <c r="L5" s="52"/>
    </row>
    <row r="6" spans="2:14" x14ac:dyDescent="0.2">
      <c r="B6" s="55"/>
      <c r="C6" s="55"/>
      <c r="D6" s="55"/>
      <c r="E6" s="55"/>
      <c r="F6" s="55"/>
      <c r="G6" s="55"/>
      <c r="H6" s="55"/>
      <c r="I6" s="55"/>
      <c r="J6" s="52"/>
      <c r="K6" s="52"/>
      <c r="L6" s="52"/>
    </row>
    <row r="7" spans="2:14" x14ac:dyDescent="0.2">
      <c r="B7" s="55"/>
      <c r="C7" s="88" t="s">
        <v>151</v>
      </c>
      <c r="D7" s="55"/>
      <c r="E7" s="55"/>
      <c r="F7" s="55"/>
      <c r="G7" s="55"/>
      <c r="H7" s="55"/>
      <c r="I7" s="55"/>
      <c r="J7" s="55"/>
      <c r="K7" s="55"/>
      <c r="L7" s="55"/>
    </row>
    <row r="8" spans="2:14" x14ac:dyDescent="0.2">
      <c r="B8" s="55"/>
      <c r="C8" s="55"/>
      <c r="D8" s="55"/>
      <c r="E8" s="55"/>
      <c r="F8" s="55"/>
      <c r="G8" s="55"/>
      <c r="H8" s="55"/>
      <c r="I8" s="55"/>
      <c r="J8" s="55"/>
      <c r="K8" s="55"/>
      <c r="L8" s="55"/>
    </row>
    <row r="9" spans="2:14" x14ac:dyDescent="0.2">
      <c r="B9" s="55"/>
      <c r="C9" s="292" t="s">
        <v>260</v>
      </c>
      <c r="D9" s="292"/>
      <c r="E9" s="292"/>
      <c r="F9" s="292"/>
      <c r="G9" s="292"/>
      <c r="H9" s="292"/>
      <c r="I9" s="292"/>
      <c r="J9" s="292"/>
      <c r="K9" s="292"/>
      <c r="L9" s="55"/>
    </row>
    <row r="10" spans="2:14" x14ac:dyDescent="0.2">
      <c r="B10" s="55"/>
      <c r="C10" s="292"/>
      <c r="D10" s="292"/>
      <c r="E10" s="292"/>
      <c r="F10" s="292"/>
      <c r="G10" s="292"/>
      <c r="H10" s="292"/>
      <c r="I10" s="292"/>
      <c r="J10" s="292"/>
      <c r="K10" s="292"/>
      <c r="L10" s="55"/>
    </row>
    <row r="11" spans="2:14" s="52" customFormat="1" x14ac:dyDescent="0.2">
      <c r="B11" s="55"/>
      <c r="C11" s="336" t="s">
        <v>189</v>
      </c>
      <c r="D11" s="336"/>
      <c r="E11" s="336"/>
      <c r="F11" s="336"/>
      <c r="G11" s="336"/>
      <c r="H11" s="336"/>
      <c r="I11" s="336"/>
      <c r="J11" s="336"/>
      <c r="K11" s="336"/>
      <c r="L11" s="55"/>
      <c r="N11" s="131"/>
    </row>
    <row r="12" spans="2:14" s="52" customFormat="1" x14ac:dyDescent="0.2">
      <c r="B12" s="55"/>
      <c r="C12" s="288" t="s">
        <v>545</v>
      </c>
      <c r="D12" s="288"/>
      <c r="E12" s="288"/>
      <c r="F12" s="288"/>
      <c r="G12" s="288"/>
      <c r="H12" s="288"/>
      <c r="I12" s="288"/>
      <c r="J12" s="288"/>
      <c r="K12" s="288"/>
      <c r="L12" s="55"/>
      <c r="N12" s="131"/>
    </row>
    <row r="13" spans="2:14" s="52" customFormat="1" x14ac:dyDescent="0.2">
      <c r="B13" s="55"/>
      <c r="C13" s="288"/>
      <c r="D13" s="288"/>
      <c r="E13" s="288"/>
      <c r="F13" s="288"/>
      <c r="G13" s="288"/>
      <c r="H13" s="288"/>
      <c r="I13" s="288"/>
      <c r="J13" s="288"/>
      <c r="K13" s="288"/>
      <c r="L13" s="55"/>
      <c r="N13" s="131"/>
    </row>
    <row r="14" spans="2:14" s="52" customFormat="1" x14ac:dyDescent="0.2">
      <c r="B14" s="55"/>
      <c r="C14" s="288"/>
      <c r="D14" s="288"/>
      <c r="E14" s="288"/>
      <c r="F14" s="288"/>
      <c r="G14" s="288"/>
      <c r="H14" s="288"/>
      <c r="I14" s="288"/>
      <c r="J14" s="288"/>
      <c r="K14" s="288"/>
      <c r="L14" s="55"/>
      <c r="N14" s="131"/>
    </row>
    <row r="15" spans="2:14" s="52" customFormat="1" x14ac:dyDescent="0.2">
      <c r="B15" s="55"/>
      <c r="C15" s="288" t="s">
        <v>208</v>
      </c>
      <c r="D15" s="288"/>
      <c r="E15" s="288"/>
      <c r="F15" s="288"/>
      <c r="G15" s="288"/>
      <c r="H15" s="288"/>
      <c r="I15" s="288"/>
      <c r="J15" s="288"/>
      <c r="K15" s="288"/>
      <c r="L15" s="55"/>
      <c r="N15" s="131"/>
    </row>
    <row r="16" spans="2:14" s="52" customFormat="1" x14ac:dyDescent="0.2">
      <c r="B16" s="55"/>
      <c r="C16" s="288"/>
      <c r="D16" s="288"/>
      <c r="E16" s="288"/>
      <c r="F16" s="288"/>
      <c r="G16" s="288"/>
      <c r="H16" s="288"/>
      <c r="I16" s="288"/>
      <c r="J16" s="288"/>
      <c r="K16" s="288"/>
      <c r="L16" s="55"/>
      <c r="N16" s="131"/>
    </row>
    <row r="17" spans="2:14" s="52" customFormat="1" x14ac:dyDescent="0.2">
      <c r="B17" s="55"/>
      <c r="C17" s="288"/>
      <c r="D17" s="288"/>
      <c r="E17" s="288"/>
      <c r="F17" s="288"/>
      <c r="G17" s="288"/>
      <c r="H17" s="288"/>
      <c r="I17" s="288"/>
      <c r="J17" s="288"/>
      <c r="K17" s="288"/>
      <c r="L17" s="55"/>
      <c r="N17" s="131"/>
    </row>
    <row r="18" spans="2:14" s="52" customFormat="1" x14ac:dyDescent="0.2">
      <c r="B18" s="55"/>
      <c r="C18" s="288"/>
      <c r="D18" s="288"/>
      <c r="E18" s="288"/>
      <c r="F18" s="288"/>
      <c r="G18" s="288"/>
      <c r="H18" s="288"/>
      <c r="I18" s="288"/>
      <c r="J18" s="288"/>
      <c r="K18" s="288"/>
      <c r="L18" s="55"/>
      <c r="N18" s="131"/>
    </row>
    <row r="19" spans="2:14" x14ac:dyDescent="0.2">
      <c r="B19" s="55"/>
      <c r="C19" s="288" t="s">
        <v>20</v>
      </c>
      <c r="D19" s="288"/>
      <c r="E19" s="288"/>
      <c r="F19" s="288"/>
      <c r="G19" s="288"/>
      <c r="H19" s="288"/>
      <c r="I19" s="288"/>
      <c r="J19" s="288"/>
      <c r="K19" s="288"/>
      <c r="L19" s="55"/>
    </row>
    <row r="20" spans="2:14" x14ac:dyDescent="0.2">
      <c r="B20" s="55"/>
      <c r="C20" s="288"/>
      <c r="D20" s="288"/>
      <c r="E20" s="288"/>
      <c r="F20" s="288"/>
      <c r="G20" s="288"/>
      <c r="H20" s="288"/>
      <c r="I20" s="288"/>
      <c r="J20" s="288"/>
      <c r="K20" s="288"/>
      <c r="L20" s="55"/>
    </row>
    <row r="21" spans="2:14" x14ac:dyDescent="0.2">
      <c r="B21" s="55"/>
      <c r="C21" s="200"/>
      <c r="D21" s="200"/>
      <c r="E21" s="200"/>
      <c r="F21" s="200"/>
      <c r="G21" s="200"/>
      <c r="H21" s="200"/>
      <c r="I21" s="200"/>
      <c r="J21" s="200"/>
      <c r="K21" s="200"/>
      <c r="L21" s="55"/>
    </row>
    <row r="22" spans="2:14" x14ac:dyDescent="0.2">
      <c r="B22" s="55"/>
      <c r="C22" s="59" t="s">
        <v>1</v>
      </c>
      <c r="D22" s="304" t="s">
        <v>261</v>
      </c>
      <c r="E22" s="304"/>
      <c r="F22" s="304"/>
      <c r="G22" s="304"/>
      <c r="H22" s="304"/>
      <c r="I22" s="304"/>
      <c r="J22" s="304"/>
      <c r="K22" s="304"/>
      <c r="L22" s="55"/>
    </row>
    <row r="23" spans="2:14" x14ac:dyDescent="0.2">
      <c r="B23" s="55"/>
      <c r="C23" s="59"/>
      <c r="D23" s="304"/>
      <c r="E23" s="304"/>
      <c r="F23" s="304"/>
      <c r="G23" s="304"/>
      <c r="H23" s="304"/>
      <c r="I23" s="304"/>
      <c r="J23" s="304"/>
      <c r="K23" s="304"/>
      <c r="L23" s="55"/>
    </row>
    <row r="24" spans="2:14" x14ac:dyDescent="0.2">
      <c r="B24" s="55"/>
      <c r="C24" s="59"/>
      <c r="D24" s="249"/>
      <c r="E24" s="249"/>
      <c r="F24" s="249"/>
      <c r="G24" s="249"/>
      <c r="H24" s="249"/>
      <c r="I24" s="249"/>
      <c r="J24" s="249"/>
      <c r="K24" s="249"/>
      <c r="L24" s="55"/>
    </row>
    <row r="25" spans="2:14" x14ac:dyDescent="0.2">
      <c r="B25" s="55"/>
      <c r="C25" s="315" t="s">
        <v>262</v>
      </c>
      <c r="D25" s="315"/>
      <c r="E25" s="315"/>
      <c r="F25" s="315"/>
      <c r="G25" s="315"/>
      <c r="H25" s="315"/>
      <c r="I25" s="315"/>
      <c r="J25" s="315"/>
      <c r="K25" s="315"/>
      <c r="L25" s="55"/>
    </row>
    <row r="26" spans="2:14" x14ac:dyDescent="0.2">
      <c r="B26" s="55"/>
      <c r="C26" s="315"/>
      <c r="D26" s="315"/>
      <c r="E26" s="315"/>
      <c r="F26" s="315"/>
      <c r="G26" s="315"/>
      <c r="H26" s="315"/>
      <c r="I26" s="315"/>
      <c r="J26" s="315"/>
      <c r="K26" s="315"/>
      <c r="L26" s="55"/>
    </row>
    <row r="27" spans="2:14" x14ac:dyDescent="0.2">
      <c r="B27" s="55"/>
      <c r="C27" s="315" t="s">
        <v>182</v>
      </c>
      <c r="D27" s="315"/>
      <c r="E27" s="315"/>
      <c r="F27" s="315"/>
      <c r="G27" s="315"/>
      <c r="H27" s="315"/>
      <c r="I27" s="315"/>
      <c r="J27" s="315"/>
      <c r="K27" s="315"/>
      <c r="L27" s="55"/>
    </row>
    <row r="28" spans="2:14" x14ac:dyDescent="0.2">
      <c r="B28" s="55"/>
      <c r="C28" s="315" t="s">
        <v>183</v>
      </c>
      <c r="D28" s="315"/>
      <c r="E28" s="315"/>
      <c r="F28" s="315"/>
      <c r="G28" s="315"/>
      <c r="H28" s="315"/>
      <c r="I28" s="315"/>
      <c r="J28" s="315"/>
      <c r="K28" s="315"/>
      <c r="L28" s="55"/>
    </row>
    <row r="29" spans="2:14" x14ac:dyDescent="0.2">
      <c r="B29" s="55"/>
      <c r="C29" s="315" t="s">
        <v>184</v>
      </c>
      <c r="D29" s="315"/>
      <c r="E29" s="315"/>
      <c r="F29" s="315"/>
      <c r="G29" s="315"/>
      <c r="H29" s="315"/>
      <c r="I29" s="315"/>
      <c r="J29" s="315"/>
      <c r="K29" s="315"/>
      <c r="L29" s="55"/>
    </row>
    <row r="30" spans="2:14" x14ac:dyDescent="0.2">
      <c r="B30" s="55"/>
      <c r="C30" s="315" t="s">
        <v>185</v>
      </c>
      <c r="D30" s="315"/>
      <c r="E30" s="315"/>
      <c r="F30" s="315"/>
      <c r="G30" s="315"/>
      <c r="H30" s="315"/>
      <c r="I30" s="315"/>
      <c r="J30" s="315"/>
      <c r="K30" s="315"/>
      <c r="L30" s="55"/>
    </row>
    <row r="31" spans="2:14" x14ac:dyDescent="0.2">
      <c r="B31" s="55"/>
      <c r="C31" s="61"/>
      <c r="D31" s="61"/>
      <c r="E31" s="61"/>
      <c r="F31" s="61"/>
      <c r="G31" s="61"/>
      <c r="H31" s="61"/>
      <c r="I31" s="61"/>
      <c r="J31" s="61"/>
      <c r="K31" s="61"/>
      <c r="L31" s="55"/>
    </row>
    <row r="32" spans="2:14" x14ac:dyDescent="0.2">
      <c r="B32" s="55"/>
      <c r="C32" s="321" t="s">
        <v>2</v>
      </c>
      <c r="D32" s="322"/>
      <c r="E32" s="322"/>
      <c r="F32" s="322"/>
      <c r="G32" s="322"/>
      <c r="H32" s="322"/>
      <c r="I32" s="322"/>
      <c r="J32" s="322"/>
      <c r="K32" s="323"/>
      <c r="L32" s="55"/>
    </row>
    <row r="33" spans="2:14" x14ac:dyDescent="0.2">
      <c r="B33" s="55"/>
      <c r="C33" s="337" t="s">
        <v>209</v>
      </c>
      <c r="D33" s="338"/>
      <c r="E33" s="338"/>
      <c r="F33" s="338"/>
      <c r="G33" s="338"/>
      <c r="H33" s="338"/>
      <c r="I33" s="338"/>
      <c r="J33" s="339"/>
      <c r="K33" s="361"/>
      <c r="L33" s="55"/>
      <c r="N33" s="53" t="s">
        <v>40</v>
      </c>
    </row>
    <row r="34" spans="2:14" x14ac:dyDescent="0.2">
      <c r="B34" s="55"/>
      <c r="C34" s="343"/>
      <c r="D34" s="344"/>
      <c r="E34" s="344"/>
      <c r="F34" s="344"/>
      <c r="G34" s="344"/>
      <c r="H34" s="344"/>
      <c r="I34" s="344"/>
      <c r="J34" s="345"/>
      <c r="K34" s="363"/>
      <c r="L34" s="55"/>
    </row>
    <row r="35" spans="2:14" x14ac:dyDescent="0.2">
      <c r="B35" s="55"/>
      <c r="C35" s="337" t="s">
        <v>210</v>
      </c>
      <c r="D35" s="338"/>
      <c r="E35" s="338"/>
      <c r="F35" s="338"/>
      <c r="G35" s="338"/>
      <c r="H35" s="338"/>
      <c r="I35" s="338"/>
      <c r="J35" s="339"/>
      <c r="K35" s="361"/>
      <c r="L35" s="55"/>
      <c r="N35" s="53" t="s">
        <v>41</v>
      </c>
    </row>
    <row r="36" spans="2:14" x14ac:dyDescent="0.2">
      <c r="B36" s="55"/>
      <c r="C36" s="343"/>
      <c r="D36" s="344"/>
      <c r="E36" s="344"/>
      <c r="F36" s="344"/>
      <c r="G36" s="344"/>
      <c r="H36" s="344"/>
      <c r="I36" s="344"/>
      <c r="J36" s="345"/>
      <c r="K36" s="363"/>
      <c r="L36" s="55"/>
    </row>
    <row r="37" spans="2:14" x14ac:dyDescent="0.2">
      <c r="B37" s="55"/>
      <c r="C37" s="337" t="s">
        <v>211</v>
      </c>
      <c r="D37" s="338"/>
      <c r="E37" s="338"/>
      <c r="F37" s="338"/>
      <c r="G37" s="338"/>
      <c r="H37" s="338"/>
      <c r="I37" s="338"/>
      <c r="J37" s="339"/>
      <c r="K37" s="361"/>
      <c r="L37" s="55"/>
      <c r="N37" s="53" t="s">
        <v>42</v>
      </c>
    </row>
    <row r="38" spans="2:14" x14ac:dyDescent="0.2">
      <c r="B38" s="55"/>
      <c r="C38" s="343"/>
      <c r="D38" s="344"/>
      <c r="E38" s="344"/>
      <c r="F38" s="344"/>
      <c r="G38" s="344"/>
      <c r="H38" s="344"/>
      <c r="I38" s="344"/>
      <c r="J38" s="345"/>
      <c r="K38" s="363"/>
      <c r="L38" s="55"/>
    </row>
    <row r="39" spans="2:14" x14ac:dyDescent="0.2">
      <c r="B39" s="55"/>
      <c r="C39" s="337" t="s">
        <v>212</v>
      </c>
      <c r="D39" s="338"/>
      <c r="E39" s="338"/>
      <c r="F39" s="338"/>
      <c r="G39" s="338"/>
      <c r="H39" s="338"/>
      <c r="I39" s="338"/>
      <c r="J39" s="339"/>
      <c r="K39" s="361"/>
      <c r="L39" s="55"/>
      <c r="N39" s="53" t="s">
        <v>43</v>
      </c>
    </row>
    <row r="40" spans="2:14" x14ac:dyDescent="0.2">
      <c r="B40" s="55"/>
      <c r="C40" s="343"/>
      <c r="D40" s="344"/>
      <c r="E40" s="344"/>
      <c r="F40" s="344"/>
      <c r="G40" s="344"/>
      <c r="H40" s="344"/>
      <c r="I40" s="344"/>
      <c r="J40" s="345"/>
      <c r="K40" s="363"/>
      <c r="L40" s="55"/>
    </row>
    <row r="41" spans="2:14" x14ac:dyDescent="0.2">
      <c r="B41" s="55"/>
      <c r="C41" s="317" t="str">
        <f>IF(COUNTIFS(K33:K40,"x")&gt;1,"Bitte setzen Sie nur ein Kreuz.","")</f>
        <v/>
      </c>
      <c r="D41" s="317"/>
      <c r="E41" s="317"/>
      <c r="F41" s="317"/>
      <c r="G41" s="317"/>
      <c r="H41" s="317"/>
      <c r="I41" s="317"/>
      <c r="J41" s="317"/>
      <c r="K41" s="317"/>
      <c r="L41" s="55"/>
      <c r="N41" s="54"/>
    </row>
    <row r="42" spans="2:14" x14ac:dyDescent="0.2">
      <c r="B42" s="55"/>
      <c r="C42" s="317"/>
      <c r="D42" s="317"/>
      <c r="E42" s="317"/>
      <c r="F42" s="317"/>
      <c r="G42" s="317"/>
      <c r="H42" s="317"/>
      <c r="I42" s="317"/>
      <c r="J42" s="317"/>
      <c r="K42" s="317"/>
      <c r="L42" s="55"/>
      <c r="N42" s="54"/>
    </row>
    <row r="43" spans="2:14" x14ac:dyDescent="0.2">
      <c r="B43" s="55"/>
      <c r="C43" s="62" t="s">
        <v>104</v>
      </c>
      <c r="D43" s="61"/>
      <c r="E43" s="61"/>
      <c r="F43" s="61"/>
      <c r="G43" s="61"/>
      <c r="H43" s="61"/>
      <c r="I43" s="61"/>
      <c r="J43" s="61"/>
      <c r="K43" s="61"/>
      <c r="L43" s="55"/>
      <c r="N43" s="54"/>
    </row>
    <row r="44" spans="2:14" x14ac:dyDescent="0.2">
      <c r="B44" s="55"/>
      <c r="C44" s="327"/>
      <c r="D44" s="328"/>
      <c r="E44" s="328"/>
      <c r="F44" s="328"/>
      <c r="G44" s="328"/>
      <c r="H44" s="328"/>
      <c r="I44" s="328"/>
      <c r="J44" s="328"/>
      <c r="K44" s="329"/>
      <c r="L44" s="55"/>
      <c r="N44" s="54"/>
    </row>
    <row r="45" spans="2:14" x14ac:dyDescent="0.2">
      <c r="B45" s="55"/>
      <c r="C45" s="330"/>
      <c r="D45" s="331"/>
      <c r="E45" s="331"/>
      <c r="F45" s="331"/>
      <c r="G45" s="331"/>
      <c r="H45" s="331"/>
      <c r="I45" s="331"/>
      <c r="J45" s="331"/>
      <c r="K45" s="332"/>
      <c r="L45" s="55"/>
      <c r="N45" s="54"/>
    </row>
    <row r="46" spans="2:14" x14ac:dyDescent="0.2">
      <c r="B46" s="55"/>
      <c r="C46" s="330"/>
      <c r="D46" s="331"/>
      <c r="E46" s="331"/>
      <c r="F46" s="331"/>
      <c r="G46" s="331"/>
      <c r="H46" s="331"/>
      <c r="I46" s="331"/>
      <c r="J46" s="331"/>
      <c r="K46" s="332"/>
      <c r="L46" s="55"/>
      <c r="N46" s="54"/>
    </row>
    <row r="47" spans="2:14" x14ac:dyDescent="0.2">
      <c r="B47" s="55"/>
      <c r="C47" s="330"/>
      <c r="D47" s="331"/>
      <c r="E47" s="331"/>
      <c r="F47" s="331"/>
      <c r="G47" s="331"/>
      <c r="H47" s="331"/>
      <c r="I47" s="331"/>
      <c r="J47" s="331"/>
      <c r="K47" s="332"/>
      <c r="L47" s="55"/>
      <c r="N47" s="54"/>
    </row>
    <row r="48" spans="2:14" x14ac:dyDescent="0.2">
      <c r="B48" s="55"/>
      <c r="C48" s="330"/>
      <c r="D48" s="331"/>
      <c r="E48" s="331"/>
      <c r="F48" s="331"/>
      <c r="G48" s="331"/>
      <c r="H48" s="331"/>
      <c r="I48" s="331"/>
      <c r="J48" s="331"/>
      <c r="K48" s="332"/>
      <c r="L48" s="55"/>
      <c r="N48" s="54"/>
    </row>
    <row r="49" spans="2:14" x14ac:dyDescent="0.2">
      <c r="B49" s="55"/>
      <c r="C49" s="333"/>
      <c r="D49" s="334"/>
      <c r="E49" s="334"/>
      <c r="F49" s="334"/>
      <c r="G49" s="334"/>
      <c r="H49" s="334"/>
      <c r="I49" s="334"/>
      <c r="J49" s="334"/>
      <c r="K49" s="335"/>
      <c r="L49" s="55"/>
      <c r="N49" s="54"/>
    </row>
    <row r="50" spans="2:14" x14ac:dyDescent="0.2">
      <c r="B50" s="55"/>
      <c r="C50" s="384" t="str">
        <f>IF($K$39="x","Die Prüfung für das Handlungsfeld „Energieverbrauch von Gebäuden und Anlagen“ ist beendet. Setzen Sie in diesem Falle bitte Ihre Prüfung mit dem Handlungsfeld „04.2 Verkehr“ fort.","")</f>
        <v/>
      </c>
      <c r="D50" s="384"/>
      <c r="E50" s="384"/>
      <c r="F50" s="384"/>
      <c r="G50" s="384"/>
      <c r="H50" s="384"/>
      <c r="I50" s="384"/>
      <c r="J50" s="384"/>
      <c r="K50" s="384"/>
      <c r="L50" s="55"/>
    </row>
    <row r="51" spans="2:14" x14ac:dyDescent="0.2">
      <c r="B51" s="55"/>
      <c r="C51" s="384"/>
      <c r="D51" s="384"/>
      <c r="E51" s="384"/>
      <c r="F51" s="384"/>
      <c r="G51" s="384"/>
      <c r="H51" s="384"/>
      <c r="I51" s="384"/>
      <c r="J51" s="384"/>
      <c r="K51" s="384"/>
      <c r="L51" s="55"/>
    </row>
    <row r="52" spans="2:14" x14ac:dyDescent="0.2">
      <c r="B52" s="55"/>
      <c r="C52" s="384"/>
      <c r="D52" s="384"/>
      <c r="E52" s="384"/>
      <c r="F52" s="384"/>
      <c r="G52" s="384"/>
      <c r="H52" s="384"/>
      <c r="I52" s="384"/>
      <c r="J52" s="384"/>
      <c r="K52" s="384"/>
      <c r="L52" s="55"/>
    </row>
    <row r="53" spans="2:14" x14ac:dyDescent="0.2">
      <c r="B53" s="55"/>
      <c r="C53" s="385" t="str">
        <f>IF($K$35="x","Bitte scrollen Sie runter bis zu Frage 4, welche in Zeile 352 beginnt.","")</f>
        <v/>
      </c>
      <c r="D53" s="385"/>
      <c r="E53" s="385"/>
      <c r="F53" s="385"/>
      <c r="G53" s="385"/>
      <c r="H53" s="385"/>
      <c r="I53" s="385"/>
      <c r="J53" s="385"/>
      <c r="K53" s="385"/>
      <c r="L53" s="55"/>
    </row>
    <row r="54" spans="2:14" x14ac:dyDescent="0.2">
      <c r="B54" s="55"/>
      <c r="C54" s="385"/>
      <c r="D54" s="385"/>
      <c r="E54" s="385"/>
      <c r="F54" s="385"/>
      <c r="G54" s="385"/>
      <c r="H54" s="385"/>
      <c r="I54" s="385"/>
      <c r="J54" s="385"/>
      <c r="K54" s="385"/>
      <c r="L54" s="55"/>
    </row>
    <row r="55" spans="2:14" x14ac:dyDescent="0.2">
      <c r="B55" s="55"/>
      <c r="C55" s="101" t="s">
        <v>21</v>
      </c>
      <c r="D55" s="60"/>
      <c r="E55" s="60"/>
      <c r="F55" s="60"/>
      <c r="G55" s="60"/>
      <c r="H55" s="60"/>
      <c r="I55" s="60"/>
      <c r="J55" s="60"/>
      <c r="K55" s="60"/>
      <c r="L55" s="55"/>
    </row>
    <row r="56" spans="2:14" x14ac:dyDescent="0.2">
      <c r="B56" s="55"/>
      <c r="C56" s="60"/>
      <c r="D56" s="60"/>
      <c r="E56" s="60"/>
      <c r="F56" s="60"/>
      <c r="G56" s="60"/>
      <c r="H56" s="60"/>
      <c r="I56" s="60"/>
      <c r="J56" s="60"/>
      <c r="K56" s="60"/>
      <c r="L56" s="55"/>
    </row>
    <row r="57" spans="2:14" x14ac:dyDescent="0.2">
      <c r="B57" s="55"/>
      <c r="C57" s="63" t="s">
        <v>7</v>
      </c>
      <c r="D57" s="304" t="s">
        <v>263</v>
      </c>
      <c r="E57" s="304"/>
      <c r="F57" s="304"/>
      <c r="G57" s="304"/>
      <c r="H57" s="304"/>
      <c r="I57" s="304"/>
      <c r="J57" s="304"/>
      <c r="K57" s="304"/>
      <c r="L57" s="55"/>
    </row>
    <row r="58" spans="2:14" x14ac:dyDescent="0.2">
      <c r="B58" s="55"/>
      <c r="C58" s="63"/>
      <c r="D58" s="304"/>
      <c r="E58" s="304"/>
      <c r="F58" s="304"/>
      <c r="G58" s="304"/>
      <c r="H58" s="304"/>
      <c r="I58" s="304"/>
      <c r="J58" s="304"/>
      <c r="K58" s="304"/>
      <c r="L58" s="55"/>
    </row>
    <row r="59" spans="2:14" x14ac:dyDescent="0.2">
      <c r="B59" s="55"/>
      <c r="C59" s="64"/>
      <c r="D59" s="304"/>
      <c r="E59" s="304"/>
      <c r="F59" s="304"/>
      <c r="G59" s="304"/>
      <c r="H59" s="304"/>
      <c r="I59" s="304"/>
      <c r="J59" s="304"/>
      <c r="K59" s="304"/>
      <c r="L59" s="55"/>
    </row>
    <row r="60" spans="2:14" x14ac:dyDescent="0.2">
      <c r="B60" s="55"/>
      <c r="C60" s="315" t="s">
        <v>435</v>
      </c>
      <c r="D60" s="315"/>
      <c r="E60" s="315"/>
      <c r="F60" s="315"/>
      <c r="G60" s="315"/>
      <c r="H60" s="315"/>
      <c r="I60" s="315"/>
      <c r="J60" s="315"/>
      <c r="K60" s="315"/>
      <c r="L60" s="55"/>
    </row>
    <row r="61" spans="2:14" x14ac:dyDescent="0.2">
      <c r="B61" s="55"/>
      <c r="C61" s="315"/>
      <c r="D61" s="315"/>
      <c r="E61" s="315"/>
      <c r="F61" s="315"/>
      <c r="G61" s="315"/>
      <c r="H61" s="315"/>
      <c r="I61" s="315"/>
      <c r="J61" s="315"/>
      <c r="K61" s="315"/>
      <c r="L61" s="55"/>
    </row>
    <row r="62" spans="2:14" x14ac:dyDescent="0.2">
      <c r="B62" s="55"/>
      <c r="C62" s="315"/>
      <c r="D62" s="315"/>
      <c r="E62" s="315"/>
      <c r="F62" s="315"/>
      <c r="G62" s="315"/>
      <c r="H62" s="315"/>
      <c r="I62" s="315"/>
      <c r="J62" s="315"/>
      <c r="K62" s="315"/>
      <c r="L62" s="55"/>
    </row>
    <row r="63" spans="2:14" x14ac:dyDescent="0.2">
      <c r="B63" s="55"/>
      <c r="C63" s="315"/>
      <c r="D63" s="315"/>
      <c r="E63" s="315"/>
      <c r="F63" s="315"/>
      <c r="G63" s="315"/>
      <c r="H63" s="315"/>
      <c r="I63" s="315"/>
      <c r="J63" s="315"/>
      <c r="K63" s="315"/>
      <c r="L63" s="55"/>
    </row>
    <row r="64" spans="2:14" x14ac:dyDescent="0.2">
      <c r="B64" s="55"/>
      <c r="C64" s="315"/>
      <c r="D64" s="315"/>
      <c r="E64" s="315"/>
      <c r="F64" s="315"/>
      <c r="G64" s="315"/>
      <c r="H64" s="315"/>
      <c r="I64" s="315"/>
      <c r="J64" s="315"/>
      <c r="K64" s="315"/>
      <c r="L64" s="55"/>
    </row>
    <row r="65" spans="2:16" x14ac:dyDescent="0.2">
      <c r="B65" s="55"/>
      <c r="C65" s="248"/>
      <c r="D65" s="248"/>
      <c r="E65" s="248"/>
      <c r="F65" s="248"/>
      <c r="G65" s="248"/>
      <c r="H65" s="248"/>
      <c r="I65" s="248"/>
      <c r="J65" s="248"/>
      <c r="K65" s="248"/>
      <c r="L65" s="55"/>
    </row>
    <row r="66" spans="2:16" x14ac:dyDescent="0.2">
      <c r="B66" s="55"/>
      <c r="C66" s="377" t="s">
        <v>2</v>
      </c>
      <c r="D66" s="378"/>
      <c r="E66" s="378"/>
      <c r="F66" s="377" t="s">
        <v>8</v>
      </c>
      <c r="G66" s="378"/>
      <c r="H66" s="378"/>
      <c r="I66" s="321" t="s">
        <v>186</v>
      </c>
      <c r="J66" s="322"/>
      <c r="K66" s="323"/>
      <c r="L66" s="55"/>
    </row>
    <row r="67" spans="2:16" x14ac:dyDescent="0.2">
      <c r="B67" s="55"/>
      <c r="C67" s="89"/>
      <c r="D67" s="90"/>
      <c r="E67" s="90"/>
      <c r="F67" s="348" t="s">
        <v>356</v>
      </c>
      <c r="G67" s="371"/>
      <c r="H67" s="349"/>
      <c r="I67" s="348" t="s">
        <v>369</v>
      </c>
      <c r="J67" s="349"/>
      <c r="K67" s="358"/>
      <c r="L67" s="55"/>
      <c r="N67" s="53" t="s">
        <v>49</v>
      </c>
      <c r="P67" s="54" t="s">
        <v>75</v>
      </c>
    </row>
    <row r="68" spans="2:16" x14ac:dyDescent="0.2">
      <c r="B68" s="55"/>
      <c r="C68" s="318" t="s">
        <v>128</v>
      </c>
      <c r="D68" s="288"/>
      <c r="E68" s="288"/>
      <c r="F68" s="350"/>
      <c r="G68" s="372"/>
      <c r="H68" s="351"/>
      <c r="I68" s="350"/>
      <c r="J68" s="351"/>
      <c r="K68" s="359"/>
      <c r="L68" s="55"/>
    </row>
    <row r="69" spans="2:16" x14ac:dyDescent="0.2">
      <c r="B69" s="55"/>
      <c r="C69" s="318"/>
      <c r="D69" s="288"/>
      <c r="E69" s="288"/>
      <c r="F69" s="350"/>
      <c r="G69" s="372"/>
      <c r="H69" s="351"/>
      <c r="I69" s="350"/>
      <c r="J69" s="351"/>
      <c r="K69" s="359"/>
      <c r="L69" s="55"/>
    </row>
    <row r="70" spans="2:16" x14ac:dyDescent="0.2">
      <c r="B70" s="55"/>
      <c r="C70" s="318"/>
      <c r="D70" s="288"/>
      <c r="E70" s="288"/>
      <c r="F70" s="350"/>
      <c r="G70" s="372"/>
      <c r="H70" s="351"/>
      <c r="I70" s="350"/>
      <c r="J70" s="351"/>
      <c r="K70" s="359"/>
      <c r="L70" s="55"/>
    </row>
    <row r="71" spans="2:16" x14ac:dyDescent="0.2">
      <c r="B71" s="55"/>
      <c r="C71" s="318"/>
      <c r="D71" s="288"/>
      <c r="E71" s="288"/>
      <c r="F71" s="350"/>
      <c r="G71" s="372"/>
      <c r="H71" s="351"/>
      <c r="I71" s="350"/>
      <c r="J71" s="351"/>
      <c r="K71" s="359"/>
      <c r="L71" s="55"/>
    </row>
    <row r="72" spans="2:16" x14ac:dyDescent="0.2">
      <c r="B72" s="55"/>
      <c r="C72" s="70"/>
      <c r="D72" s="71"/>
      <c r="E72" s="71"/>
      <c r="F72" s="352"/>
      <c r="G72" s="373"/>
      <c r="H72" s="353"/>
      <c r="I72" s="352"/>
      <c r="J72" s="353"/>
      <c r="K72" s="360"/>
      <c r="L72" s="55"/>
    </row>
    <row r="73" spans="2:16" x14ac:dyDescent="0.2">
      <c r="B73" s="55"/>
      <c r="C73" s="73"/>
      <c r="D73" s="74"/>
      <c r="E73" s="74"/>
      <c r="F73" s="348" t="s">
        <v>357</v>
      </c>
      <c r="G73" s="371"/>
      <c r="H73" s="349"/>
      <c r="I73" s="348" t="s">
        <v>370</v>
      </c>
      <c r="J73" s="349"/>
      <c r="K73" s="358"/>
      <c r="L73" s="55"/>
      <c r="N73" s="53" t="s">
        <v>47</v>
      </c>
      <c r="P73" s="54" t="s">
        <v>76</v>
      </c>
    </row>
    <row r="74" spans="2:16" x14ac:dyDescent="0.2">
      <c r="B74" s="55"/>
      <c r="C74" s="318" t="s">
        <v>129</v>
      </c>
      <c r="D74" s="288"/>
      <c r="E74" s="319"/>
      <c r="F74" s="350"/>
      <c r="G74" s="372"/>
      <c r="H74" s="351"/>
      <c r="I74" s="350"/>
      <c r="J74" s="351"/>
      <c r="K74" s="359"/>
      <c r="L74" s="55"/>
    </row>
    <row r="75" spans="2:16" x14ac:dyDescent="0.2">
      <c r="B75" s="55"/>
      <c r="C75" s="318"/>
      <c r="D75" s="288"/>
      <c r="E75" s="319"/>
      <c r="F75" s="350"/>
      <c r="G75" s="372"/>
      <c r="H75" s="351"/>
      <c r="I75" s="350"/>
      <c r="J75" s="351"/>
      <c r="K75" s="359"/>
      <c r="L75" s="55"/>
    </row>
    <row r="76" spans="2:16" x14ac:dyDescent="0.2">
      <c r="B76" s="55"/>
      <c r="C76" s="318"/>
      <c r="D76" s="288"/>
      <c r="E76" s="319"/>
      <c r="F76" s="350"/>
      <c r="G76" s="372"/>
      <c r="H76" s="351"/>
      <c r="I76" s="350"/>
      <c r="J76" s="351"/>
      <c r="K76" s="359"/>
      <c r="L76" s="55"/>
    </row>
    <row r="77" spans="2:16" x14ac:dyDescent="0.2">
      <c r="B77" s="55"/>
      <c r="C77" s="318"/>
      <c r="D77" s="288"/>
      <c r="E77" s="319"/>
      <c r="F77" s="350"/>
      <c r="G77" s="372"/>
      <c r="H77" s="351"/>
      <c r="I77" s="350"/>
      <c r="J77" s="351"/>
      <c r="K77" s="359"/>
      <c r="L77" s="55"/>
    </row>
    <row r="78" spans="2:16" x14ac:dyDescent="0.2">
      <c r="B78" s="55"/>
      <c r="C78" s="70"/>
      <c r="D78" s="71"/>
      <c r="E78" s="71"/>
      <c r="F78" s="352"/>
      <c r="G78" s="373"/>
      <c r="H78" s="353"/>
      <c r="I78" s="352"/>
      <c r="J78" s="353"/>
      <c r="K78" s="360"/>
      <c r="L78" s="55"/>
    </row>
    <row r="79" spans="2:16" x14ac:dyDescent="0.2">
      <c r="B79" s="55"/>
      <c r="C79" s="73"/>
      <c r="D79" s="74"/>
      <c r="E79" s="74"/>
      <c r="F79" s="92"/>
      <c r="G79" s="94"/>
      <c r="H79" s="94"/>
      <c r="I79" s="348" t="s">
        <v>214</v>
      </c>
      <c r="J79" s="349"/>
      <c r="K79" s="358"/>
      <c r="L79" s="55"/>
      <c r="N79" s="53">
        <v>0</v>
      </c>
    </row>
    <row r="80" spans="2:16" x14ac:dyDescent="0.2">
      <c r="B80" s="55"/>
      <c r="C80" s="318" t="s">
        <v>130</v>
      </c>
      <c r="D80" s="288" t="s">
        <v>9</v>
      </c>
      <c r="E80" s="288"/>
      <c r="F80" s="355" t="s">
        <v>264</v>
      </c>
      <c r="G80" s="356"/>
      <c r="H80" s="356"/>
      <c r="I80" s="350"/>
      <c r="J80" s="351"/>
      <c r="K80" s="359"/>
      <c r="L80" s="55"/>
    </row>
    <row r="81" spans="2:14" x14ac:dyDescent="0.2">
      <c r="B81" s="55"/>
      <c r="C81" s="318"/>
      <c r="D81" s="288"/>
      <c r="E81" s="288"/>
      <c r="F81" s="355"/>
      <c r="G81" s="356"/>
      <c r="H81" s="356"/>
      <c r="I81" s="350"/>
      <c r="J81" s="351"/>
      <c r="K81" s="359"/>
      <c r="L81" s="55"/>
    </row>
    <row r="82" spans="2:14" x14ac:dyDescent="0.2">
      <c r="B82" s="55"/>
      <c r="C82" s="318"/>
      <c r="D82" s="288"/>
      <c r="E82" s="288"/>
      <c r="F82" s="355"/>
      <c r="G82" s="356"/>
      <c r="H82" s="356"/>
      <c r="I82" s="350"/>
      <c r="J82" s="351"/>
      <c r="K82" s="359"/>
      <c r="L82" s="55"/>
    </row>
    <row r="83" spans="2:14" x14ac:dyDescent="0.2">
      <c r="B83" s="55"/>
      <c r="C83" s="70"/>
      <c r="D83" s="71"/>
      <c r="E83" s="71"/>
      <c r="F83" s="93"/>
      <c r="G83" s="96"/>
      <c r="H83" s="96"/>
      <c r="I83" s="352"/>
      <c r="J83" s="353"/>
      <c r="K83" s="360"/>
      <c r="L83" s="55"/>
    </row>
    <row r="84" spans="2:14" x14ac:dyDescent="0.2">
      <c r="B84" s="55"/>
      <c r="C84" s="73"/>
      <c r="D84" s="74"/>
      <c r="E84" s="74"/>
      <c r="F84" s="348" t="s">
        <v>358</v>
      </c>
      <c r="G84" s="371"/>
      <c r="H84" s="349"/>
      <c r="I84" s="348" t="s">
        <v>371</v>
      </c>
      <c r="J84" s="349"/>
      <c r="K84" s="358"/>
      <c r="L84" s="55"/>
      <c r="N84" s="53" t="s">
        <v>48</v>
      </c>
    </row>
    <row r="85" spans="2:14" x14ac:dyDescent="0.2">
      <c r="B85" s="55"/>
      <c r="C85" s="318" t="s">
        <v>131</v>
      </c>
      <c r="D85" s="288" t="s">
        <v>9</v>
      </c>
      <c r="E85" s="288"/>
      <c r="F85" s="350"/>
      <c r="G85" s="372"/>
      <c r="H85" s="351"/>
      <c r="I85" s="350"/>
      <c r="J85" s="351"/>
      <c r="K85" s="359"/>
      <c r="L85" s="55"/>
    </row>
    <row r="86" spans="2:14" x14ac:dyDescent="0.2">
      <c r="B86" s="55"/>
      <c r="C86" s="318"/>
      <c r="D86" s="288"/>
      <c r="E86" s="288"/>
      <c r="F86" s="350"/>
      <c r="G86" s="372"/>
      <c r="H86" s="351"/>
      <c r="I86" s="350"/>
      <c r="J86" s="351"/>
      <c r="K86" s="359"/>
      <c r="L86" s="55"/>
    </row>
    <row r="87" spans="2:14" x14ac:dyDescent="0.2">
      <c r="B87" s="55"/>
      <c r="C87" s="318"/>
      <c r="D87" s="288"/>
      <c r="E87" s="288"/>
      <c r="F87" s="350"/>
      <c r="G87" s="372"/>
      <c r="H87" s="351"/>
      <c r="I87" s="350"/>
      <c r="J87" s="351"/>
      <c r="K87" s="359"/>
      <c r="L87" s="55"/>
    </row>
    <row r="88" spans="2:14" x14ac:dyDescent="0.2">
      <c r="B88" s="55"/>
      <c r="C88" s="318"/>
      <c r="D88" s="288"/>
      <c r="E88" s="288"/>
      <c r="F88" s="350"/>
      <c r="G88" s="372"/>
      <c r="H88" s="351"/>
      <c r="I88" s="350"/>
      <c r="J88" s="351"/>
      <c r="K88" s="359"/>
      <c r="L88" s="55"/>
    </row>
    <row r="89" spans="2:14" x14ac:dyDescent="0.2">
      <c r="B89" s="55"/>
      <c r="C89" s="70"/>
      <c r="D89" s="71"/>
      <c r="E89" s="71"/>
      <c r="F89" s="352"/>
      <c r="G89" s="373"/>
      <c r="H89" s="353"/>
      <c r="I89" s="352"/>
      <c r="J89" s="353"/>
      <c r="K89" s="360"/>
      <c r="L89" s="55"/>
    </row>
    <row r="90" spans="2:14" x14ac:dyDescent="0.2">
      <c r="B90" s="55"/>
      <c r="C90" s="73"/>
      <c r="D90" s="74"/>
      <c r="E90" s="74"/>
      <c r="F90" s="348" t="s">
        <v>359</v>
      </c>
      <c r="G90" s="371"/>
      <c r="H90" s="349"/>
      <c r="I90" s="348" t="s">
        <v>372</v>
      </c>
      <c r="J90" s="349"/>
      <c r="K90" s="358"/>
      <c r="L90" s="55"/>
      <c r="N90" s="53" t="s">
        <v>50</v>
      </c>
    </row>
    <row r="91" spans="2:14" x14ac:dyDescent="0.2">
      <c r="B91" s="55"/>
      <c r="C91" s="318" t="s">
        <v>132</v>
      </c>
      <c r="D91" s="288" t="s">
        <v>9</v>
      </c>
      <c r="E91" s="288"/>
      <c r="F91" s="350"/>
      <c r="G91" s="372"/>
      <c r="H91" s="351"/>
      <c r="I91" s="350"/>
      <c r="J91" s="351"/>
      <c r="K91" s="359"/>
      <c r="L91" s="55"/>
    </row>
    <row r="92" spans="2:14" x14ac:dyDescent="0.2">
      <c r="B92" s="55"/>
      <c r="C92" s="318"/>
      <c r="D92" s="288"/>
      <c r="E92" s="288"/>
      <c r="F92" s="350"/>
      <c r="G92" s="372"/>
      <c r="H92" s="351"/>
      <c r="I92" s="350"/>
      <c r="J92" s="351"/>
      <c r="K92" s="359"/>
      <c r="L92" s="55"/>
    </row>
    <row r="93" spans="2:14" x14ac:dyDescent="0.2">
      <c r="B93" s="55"/>
      <c r="C93" s="318"/>
      <c r="D93" s="288"/>
      <c r="E93" s="288"/>
      <c r="F93" s="350"/>
      <c r="G93" s="372"/>
      <c r="H93" s="351"/>
      <c r="I93" s="350"/>
      <c r="J93" s="351"/>
      <c r="K93" s="359"/>
      <c r="L93" s="55"/>
    </row>
    <row r="94" spans="2:14" x14ac:dyDescent="0.2">
      <c r="B94" s="55"/>
      <c r="C94" s="318"/>
      <c r="D94" s="288"/>
      <c r="E94" s="288"/>
      <c r="F94" s="350"/>
      <c r="G94" s="372"/>
      <c r="H94" s="351"/>
      <c r="I94" s="350"/>
      <c r="J94" s="351"/>
      <c r="K94" s="359"/>
      <c r="L94" s="55"/>
    </row>
    <row r="95" spans="2:14" x14ac:dyDescent="0.2">
      <c r="B95" s="55"/>
      <c r="C95" s="108"/>
      <c r="D95" s="109"/>
      <c r="E95" s="109"/>
      <c r="F95" s="352"/>
      <c r="G95" s="373"/>
      <c r="H95" s="353"/>
      <c r="I95" s="352"/>
      <c r="J95" s="353"/>
      <c r="K95" s="360"/>
      <c r="L95" s="55"/>
    </row>
    <row r="96" spans="2:14" x14ac:dyDescent="0.2">
      <c r="B96" s="55"/>
      <c r="C96" s="317" t="str">
        <f>IF(COUNTIFS(K67:K95,"x")&gt;1,"Bitte setzen Sie nur ein Kreuz.","")</f>
        <v/>
      </c>
      <c r="D96" s="317"/>
      <c r="E96" s="317"/>
      <c r="F96" s="317"/>
      <c r="G96" s="317"/>
      <c r="H96" s="317"/>
      <c r="I96" s="317"/>
      <c r="J96" s="317"/>
      <c r="K96" s="317"/>
      <c r="L96" s="55"/>
      <c r="N96" s="54"/>
    </row>
    <row r="97" spans="2:16" x14ac:dyDescent="0.2">
      <c r="B97" s="55"/>
      <c r="C97" s="317"/>
      <c r="D97" s="317"/>
      <c r="E97" s="317"/>
      <c r="F97" s="317"/>
      <c r="G97" s="317"/>
      <c r="H97" s="317"/>
      <c r="I97" s="317"/>
      <c r="J97" s="317"/>
      <c r="K97" s="317"/>
      <c r="L97" s="55"/>
      <c r="N97" s="54"/>
    </row>
    <row r="98" spans="2:16" x14ac:dyDescent="0.2">
      <c r="B98" s="55"/>
      <c r="C98" s="55"/>
      <c r="D98" s="55"/>
      <c r="E98" s="55"/>
      <c r="F98" s="55"/>
      <c r="G98" s="55"/>
      <c r="H98" s="55"/>
      <c r="I98" s="55"/>
      <c r="J98" s="55"/>
      <c r="K98" s="55"/>
      <c r="L98" s="55"/>
    </row>
    <row r="99" spans="2:16" x14ac:dyDescent="0.2">
      <c r="B99" s="55"/>
      <c r="C99" s="62" t="s">
        <v>104</v>
      </c>
      <c r="D99" s="61"/>
      <c r="E99" s="61"/>
      <c r="F99" s="61"/>
      <c r="G99" s="61"/>
      <c r="H99" s="61"/>
      <c r="I99" s="61"/>
      <c r="J99" s="61"/>
      <c r="K99" s="61"/>
      <c r="L99" s="55"/>
    </row>
    <row r="100" spans="2:16" x14ac:dyDescent="0.2">
      <c r="B100" s="55"/>
      <c r="C100" s="327"/>
      <c r="D100" s="328"/>
      <c r="E100" s="328"/>
      <c r="F100" s="328"/>
      <c r="G100" s="328"/>
      <c r="H100" s="328"/>
      <c r="I100" s="328"/>
      <c r="J100" s="328"/>
      <c r="K100" s="329"/>
      <c r="L100" s="55"/>
    </row>
    <row r="101" spans="2:16" x14ac:dyDescent="0.2">
      <c r="B101" s="55"/>
      <c r="C101" s="330"/>
      <c r="D101" s="331"/>
      <c r="E101" s="331"/>
      <c r="F101" s="331"/>
      <c r="G101" s="331"/>
      <c r="H101" s="331"/>
      <c r="I101" s="331"/>
      <c r="J101" s="331"/>
      <c r="K101" s="332"/>
      <c r="L101" s="55"/>
    </row>
    <row r="102" spans="2:16" x14ac:dyDescent="0.2">
      <c r="B102" s="55"/>
      <c r="C102" s="330"/>
      <c r="D102" s="331"/>
      <c r="E102" s="331"/>
      <c r="F102" s="331"/>
      <c r="G102" s="331"/>
      <c r="H102" s="331"/>
      <c r="I102" s="331"/>
      <c r="J102" s="331"/>
      <c r="K102" s="332"/>
      <c r="L102" s="55"/>
    </row>
    <row r="103" spans="2:16" x14ac:dyDescent="0.2">
      <c r="B103" s="55"/>
      <c r="C103" s="330"/>
      <c r="D103" s="331"/>
      <c r="E103" s="331"/>
      <c r="F103" s="331"/>
      <c r="G103" s="331"/>
      <c r="H103" s="331"/>
      <c r="I103" s="331"/>
      <c r="J103" s="331"/>
      <c r="K103" s="332"/>
      <c r="L103" s="55"/>
    </row>
    <row r="104" spans="2:16" x14ac:dyDescent="0.2">
      <c r="B104" s="55"/>
      <c r="C104" s="330"/>
      <c r="D104" s="331"/>
      <c r="E104" s="331"/>
      <c r="F104" s="331"/>
      <c r="G104" s="331"/>
      <c r="H104" s="331"/>
      <c r="I104" s="331"/>
      <c r="J104" s="331"/>
      <c r="K104" s="332"/>
      <c r="L104" s="55"/>
    </row>
    <row r="105" spans="2:16" x14ac:dyDescent="0.2">
      <c r="B105" s="55"/>
      <c r="C105" s="333"/>
      <c r="D105" s="334"/>
      <c r="E105" s="334"/>
      <c r="F105" s="334"/>
      <c r="G105" s="334"/>
      <c r="H105" s="334"/>
      <c r="I105" s="334"/>
      <c r="J105" s="334"/>
      <c r="K105" s="335"/>
      <c r="L105" s="55"/>
    </row>
    <row r="106" spans="2:16" x14ac:dyDescent="0.2">
      <c r="B106" s="55"/>
      <c r="C106" s="55"/>
      <c r="D106" s="55"/>
      <c r="E106" s="55"/>
      <c r="F106" s="55"/>
      <c r="G106" s="55"/>
      <c r="H106" s="55"/>
      <c r="I106" s="55"/>
      <c r="J106" s="55"/>
      <c r="K106" s="55"/>
      <c r="L106" s="55"/>
    </row>
    <row r="107" spans="2:16" x14ac:dyDescent="0.2">
      <c r="B107" s="55"/>
      <c r="C107" s="63" t="s">
        <v>13</v>
      </c>
      <c r="D107" s="304" t="s">
        <v>265</v>
      </c>
      <c r="E107" s="304"/>
      <c r="F107" s="304"/>
      <c r="G107" s="304"/>
      <c r="H107" s="304"/>
      <c r="I107" s="304"/>
      <c r="J107" s="304"/>
      <c r="K107" s="304"/>
      <c r="L107" s="55"/>
    </row>
    <row r="108" spans="2:16" x14ac:dyDescent="0.2">
      <c r="B108" s="55"/>
      <c r="C108" s="63"/>
      <c r="D108" s="304"/>
      <c r="E108" s="304"/>
      <c r="F108" s="304"/>
      <c r="G108" s="304"/>
      <c r="H108" s="304"/>
      <c r="I108" s="304"/>
      <c r="J108" s="304"/>
      <c r="K108" s="304"/>
      <c r="L108" s="55"/>
    </row>
    <row r="109" spans="2:16" x14ac:dyDescent="0.2">
      <c r="B109" s="55"/>
      <c r="C109" s="64"/>
      <c r="D109" s="304"/>
      <c r="E109" s="304"/>
      <c r="F109" s="304"/>
      <c r="G109" s="304"/>
      <c r="H109" s="304"/>
      <c r="I109" s="304"/>
      <c r="J109" s="304"/>
      <c r="K109" s="304"/>
      <c r="L109" s="55"/>
    </row>
    <row r="110" spans="2:16" x14ac:dyDescent="0.2">
      <c r="B110" s="55"/>
      <c r="C110" s="64"/>
      <c r="D110" s="304"/>
      <c r="E110" s="304"/>
      <c r="F110" s="304"/>
      <c r="G110" s="304"/>
      <c r="H110" s="304"/>
      <c r="I110" s="304"/>
      <c r="J110" s="304"/>
      <c r="K110" s="304"/>
      <c r="L110" s="55"/>
    </row>
    <row r="111" spans="2:16" x14ac:dyDescent="0.2">
      <c r="B111" s="55"/>
      <c r="C111" s="354" t="s">
        <v>2</v>
      </c>
      <c r="D111" s="354"/>
      <c r="E111" s="354"/>
      <c r="F111" s="354"/>
      <c r="G111" s="354" t="s">
        <v>8</v>
      </c>
      <c r="H111" s="354"/>
      <c r="I111" s="354"/>
      <c r="J111" s="346" t="s">
        <v>10</v>
      </c>
      <c r="K111" s="347"/>
      <c r="L111" s="55"/>
    </row>
    <row r="112" spans="2:16" x14ac:dyDescent="0.2">
      <c r="B112" s="55"/>
      <c r="C112" s="110"/>
      <c r="D112" s="111"/>
      <c r="E112" s="111"/>
      <c r="F112" s="112"/>
      <c r="G112" s="337" t="s">
        <v>266</v>
      </c>
      <c r="H112" s="338"/>
      <c r="I112" s="339"/>
      <c r="J112" s="383">
        <v>0</v>
      </c>
      <c r="K112" s="324"/>
      <c r="L112" s="55"/>
      <c r="N112" s="53">
        <v>0</v>
      </c>
      <c r="P112" s="54" t="s">
        <v>459</v>
      </c>
    </row>
    <row r="113" spans="2:16" x14ac:dyDescent="0.2">
      <c r="B113" s="55"/>
      <c r="C113" s="318" t="s">
        <v>267</v>
      </c>
      <c r="D113" s="288"/>
      <c r="E113" s="288"/>
      <c r="F113" s="319"/>
      <c r="G113" s="340"/>
      <c r="H113" s="341"/>
      <c r="I113" s="342"/>
      <c r="J113" s="383"/>
      <c r="K113" s="324"/>
      <c r="L113" s="55"/>
    </row>
    <row r="114" spans="2:16" x14ac:dyDescent="0.2">
      <c r="B114" s="55"/>
      <c r="C114" s="318"/>
      <c r="D114" s="288"/>
      <c r="E114" s="288"/>
      <c r="F114" s="319"/>
      <c r="G114" s="340"/>
      <c r="H114" s="341"/>
      <c r="I114" s="342"/>
      <c r="J114" s="383"/>
      <c r="K114" s="324"/>
      <c r="L114" s="55"/>
    </row>
    <row r="115" spans="2:16" x14ac:dyDescent="0.2">
      <c r="B115" s="55"/>
      <c r="C115" s="318"/>
      <c r="D115" s="288"/>
      <c r="E115" s="288"/>
      <c r="F115" s="319"/>
      <c r="G115" s="340"/>
      <c r="H115" s="341"/>
      <c r="I115" s="342"/>
      <c r="J115" s="383"/>
      <c r="K115" s="324"/>
      <c r="L115" s="55"/>
    </row>
    <row r="116" spans="2:16" x14ac:dyDescent="0.2">
      <c r="B116" s="55"/>
      <c r="C116" s="318"/>
      <c r="D116" s="288"/>
      <c r="E116" s="288"/>
      <c r="F116" s="319"/>
      <c r="G116" s="340"/>
      <c r="H116" s="341"/>
      <c r="I116" s="342"/>
      <c r="J116" s="383"/>
      <c r="K116" s="324"/>
      <c r="L116" s="55"/>
    </row>
    <row r="117" spans="2:16" x14ac:dyDescent="0.2">
      <c r="B117" s="55"/>
      <c r="C117" s="318"/>
      <c r="D117" s="288"/>
      <c r="E117" s="288"/>
      <c r="F117" s="319"/>
      <c r="G117" s="340"/>
      <c r="H117" s="341"/>
      <c r="I117" s="342"/>
      <c r="J117" s="383"/>
      <c r="K117" s="324"/>
      <c r="L117" s="55"/>
    </row>
    <row r="118" spans="2:16" x14ac:dyDescent="0.2">
      <c r="B118" s="55"/>
      <c r="C118" s="318"/>
      <c r="D118" s="288"/>
      <c r="E118" s="288"/>
      <c r="F118" s="319"/>
      <c r="G118" s="340"/>
      <c r="H118" s="341"/>
      <c r="I118" s="342"/>
      <c r="J118" s="383"/>
      <c r="K118" s="324"/>
      <c r="L118" s="55"/>
    </row>
    <row r="119" spans="2:16" x14ac:dyDescent="0.2">
      <c r="B119" s="55"/>
      <c r="C119" s="318"/>
      <c r="D119" s="288"/>
      <c r="E119" s="288"/>
      <c r="F119" s="319"/>
      <c r="G119" s="340"/>
      <c r="H119" s="341"/>
      <c r="I119" s="342"/>
      <c r="J119" s="383"/>
      <c r="K119" s="324"/>
      <c r="L119" s="55"/>
    </row>
    <row r="120" spans="2:16" x14ac:dyDescent="0.2">
      <c r="B120" s="55"/>
      <c r="C120" s="318"/>
      <c r="D120" s="288"/>
      <c r="E120" s="288"/>
      <c r="F120" s="319"/>
      <c r="G120" s="340"/>
      <c r="H120" s="341"/>
      <c r="I120" s="342"/>
      <c r="J120" s="383"/>
      <c r="K120" s="324"/>
      <c r="L120" s="55"/>
    </row>
    <row r="121" spans="2:16" x14ac:dyDescent="0.2">
      <c r="B121" s="55"/>
      <c r="C121" s="113"/>
      <c r="D121" s="114"/>
      <c r="E121" s="114"/>
      <c r="F121" s="115"/>
      <c r="G121" s="343"/>
      <c r="H121" s="344"/>
      <c r="I121" s="345"/>
      <c r="J121" s="383"/>
      <c r="K121" s="324"/>
      <c r="L121" s="55"/>
    </row>
    <row r="122" spans="2:16" x14ac:dyDescent="0.2">
      <c r="B122" s="55"/>
      <c r="C122" s="110"/>
      <c r="D122" s="111"/>
      <c r="E122" s="111"/>
      <c r="F122" s="112"/>
      <c r="G122" s="337" t="s">
        <v>268</v>
      </c>
      <c r="H122" s="338"/>
      <c r="I122" s="339"/>
      <c r="J122" s="383">
        <v>0.3</v>
      </c>
      <c r="K122" s="324"/>
      <c r="L122" s="55"/>
      <c r="N122" s="53">
        <v>0.3</v>
      </c>
      <c r="P122" s="54" t="s">
        <v>460</v>
      </c>
    </row>
    <row r="123" spans="2:16" x14ac:dyDescent="0.2">
      <c r="B123" s="55"/>
      <c r="C123" s="318" t="s">
        <v>436</v>
      </c>
      <c r="D123" s="288"/>
      <c r="E123" s="288"/>
      <c r="F123" s="319"/>
      <c r="G123" s="340"/>
      <c r="H123" s="341"/>
      <c r="I123" s="342"/>
      <c r="J123" s="383"/>
      <c r="K123" s="324"/>
      <c r="L123" s="55"/>
    </row>
    <row r="124" spans="2:16" x14ac:dyDescent="0.2">
      <c r="B124" s="55"/>
      <c r="C124" s="318"/>
      <c r="D124" s="288"/>
      <c r="E124" s="288"/>
      <c r="F124" s="319"/>
      <c r="G124" s="340"/>
      <c r="H124" s="341"/>
      <c r="I124" s="342"/>
      <c r="J124" s="383"/>
      <c r="K124" s="324"/>
      <c r="L124" s="55"/>
    </row>
    <row r="125" spans="2:16" x14ac:dyDescent="0.2">
      <c r="B125" s="55"/>
      <c r="C125" s="318"/>
      <c r="D125" s="288"/>
      <c r="E125" s="288"/>
      <c r="F125" s="319"/>
      <c r="G125" s="340"/>
      <c r="H125" s="341"/>
      <c r="I125" s="342"/>
      <c r="J125" s="383"/>
      <c r="K125" s="324"/>
      <c r="L125" s="55"/>
    </row>
    <row r="126" spans="2:16" x14ac:dyDescent="0.2">
      <c r="B126" s="55"/>
      <c r="C126" s="318"/>
      <c r="D126" s="288"/>
      <c r="E126" s="288"/>
      <c r="F126" s="319"/>
      <c r="G126" s="340"/>
      <c r="H126" s="341"/>
      <c r="I126" s="342"/>
      <c r="J126" s="383"/>
      <c r="K126" s="324"/>
      <c r="L126" s="55"/>
    </row>
    <row r="127" spans="2:16" x14ac:dyDescent="0.2">
      <c r="B127" s="55"/>
      <c r="C127" s="318"/>
      <c r="D127" s="288"/>
      <c r="E127" s="288"/>
      <c r="F127" s="319"/>
      <c r="G127" s="340"/>
      <c r="H127" s="341"/>
      <c r="I127" s="342"/>
      <c r="J127" s="383"/>
      <c r="K127" s="324"/>
      <c r="L127" s="55"/>
    </row>
    <row r="128" spans="2:16" x14ac:dyDescent="0.2">
      <c r="B128" s="55"/>
      <c r="C128" s="318"/>
      <c r="D128" s="288"/>
      <c r="E128" s="288"/>
      <c r="F128" s="319"/>
      <c r="G128" s="340"/>
      <c r="H128" s="341"/>
      <c r="I128" s="342"/>
      <c r="J128" s="383"/>
      <c r="K128" s="324"/>
      <c r="L128" s="55"/>
    </row>
    <row r="129" spans="2:16" x14ac:dyDescent="0.2">
      <c r="B129" s="55"/>
      <c r="C129" s="318"/>
      <c r="D129" s="288"/>
      <c r="E129" s="288"/>
      <c r="F129" s="319"/>
      <c r="G129" s="340"/>
      <c r="H129" s="341"/>
      <c r="I129" s="342"/>
      <c r="J129" s="383"/>
      <c r="K129" s="324"/>
      <c r="L129" s="55"/>
    </row>
    <row r="130" spans="2:16" x14ac:dyDescent="0.2">
      <c r="B130" s="55"/>
      <c r="C130" s="113"/>
      <c r="D130" s="114"/>
      <c r="E130" s="114"/>
      <c r="F130" s="115"/>
      <c r="G130" s="343"/>
      <c r="H130" s="344"/>
      <c r="I130" s="345"/>
      <c r="J130" s="383"/>
      <c r="K130" s="324"/>
      <c r="L130" s="55"/>
    </row>
    <row r="131" spans="2:16" x14ac:dyDescent="0.2">
      <c r="B131" s="55"/>
      <c r="C131" s="110"/>
      <c r="D131" s="111"/>
      <c r="E131" s="111"/>
      <c r="F131" s="112"/>
      <c r="G131" s="337" t="s">
        <v>284</v>
      </c>
      <c r="H131" s="338"/>
      <c r="I131" s="339"/>
      <c r="J131" s="383">
        <v>0.5</v>
      </c>
      <c r="K131" s="324"/>
      <c r="L131" s="55"/>
      <c r="N131" s="53">
        <v>0.5</v>
      </c>
      <c r="P131" s="54" t="s">
        <v>461</v>
      </c>
    </row>
    <row r="132" spans="2:16" x14ac:dyDescent="0.2">
      <c r="B132" s="55"/>
      <c r="C132" s="318" t="s">
        <v>437</v>
      </c>
      <c r="D132" s="288"/>
      <c r="E132" s="288"/>
      <c r="F132" s="319"/>
      <c r="G132" s="340"/>
      <c r="H132" s="341"/>
      <c r="I132" s="342"/>
      <c r="J132" s="383"/>
      <c r="K132" s="324"/>
      <c r="L132" s="55"/>
    </row>
    <row r="133" spans="2:16" x14ac:dyDescent="0.2">
      <c r="B133" s="55"/>
      <c r="C133" s="318"/>
      <c r="D133" s="288"/>
      <c r="E133" s="288"/>
      <c r="F133" s="319"/>
      <c r="G133" s="340"/>
      <c r="H133" s="341"/>
      <c r="I133" s="342"/>
      <c r="J133" s="383"/>
      <c r="K133" s="324"/>
      <c r="L133" s="55"/>
    </row>
    <row r="134" spans="2:16" x14ac:dyDescent="0.2">
      <c r="B134" s="55"/>
      <c r="C134" s="318"/>
      <c r="D134" s="288"/>
      <c r="E134" s="288"/>
      <c r="F134" s="319"/>
      <c r="G134" s="340"/>
      <c r="H134" s="341"/>
      <c r="I134" s="342"/>
      <c r="J134" s="383"/>
      <c r="K134" s="324"/>
      <c r="L134" s="55"/>
    </row>
    <row r="135" spans="2:16" x14ac:dyDescent="0.2">
      <c r="B135" s="55"/>
      <c r="C135" s="318"/>
      <c r="D135" s="288"/>
      <c r="E135" s="288"/>
      <c r="F135" s="319"/>
      <c r="G135" s="340"/>
      <c r="H135" s="341"/>
      <c r="I135" s="342"/>
      <c r="J135" s="383"/>
      <c r="K135" s="324"/>
      <c r="L135" s="55"/>
    </row>
    <row r="136" spans="2:16" x14ac:dyDescent="0.2">
      <c r="B136" s="55"/>
      <c r="C136" s="318"/>
      <c r="D136" s="288"/>
      <c r="E136" s="288"/>
      <c r="F136" s="319"/>
      <c r="G136" s="340"/>
      <c r="H136" s="341"/>
      <c r="I136" s="342"/>
      <c r="J136" s="383"/>
      <c r="K136" s="324"/>
      <c r="L136" s="55"/>
    </row>
    <row r="137" spans="2:16" x14ac:dyDescent="0.2">
      <c r="B137" s="55"/>
      <c r="C137" s="318"/>
      <c r="D137" s="288"/>
      <c r="E137" s="288"/>
      <c r="F137" s="319"/>
      <c r="G137" s="340"/>
      <c r="H137" s="341"/>
      <c r="I137" s="342"/>
      <c r="J137" s="383"/>
      <c r="K137" s="324"/>
      <c r="L137" s="55"/>
    </row>
    <row r="138" spans="2:16" x14ac:dyDescent="0.2">
      <c r="B138" s="55"/>
      <c r="C138" s="113"/>
      <c r="D138" s="114"/>
      <c r="E138" s="114"/>
      <c r="F138" s="115"/>
      <c r="G138" s="343"/>
      <c r="H138" s="344"/>
      <c r="I138" s="345"/>
      <c r="J138" s="383"/>
      <c r="K138" s="324"/>
      <c r="L138" s="55"/>
    </row>
    <row r="139" spans="2:16" x14ac:dyDescent="0.2">
      <c r="B139" s="55"/>
      <c r="C139" s="110"/>
      <c r="D139" s="111"/>
      <c r="E139" s="111"/>
      <c r="F139" s="112"/>
      <c r="G139" s="337" t="s">
        <v>285</v>
      </c>
      <c r="H139" s="338"/>
      <c r="I139" s="339"/>
      <c r="J139" s="383">
        <v>0.7</v>
      </c>
      <c r="K139" s="324"/>
      <c r="L139" s="55"/>
      <c r="N139" s="53">
        <v>0.7</v>
      </c>
      <c r="P139" s="54" t="s">
        <v>462</v>
      </c>
    </row>
    <row r="140" spans="2:16" x14ac:dyDescent="0.2">
      <c r="B140" s="55"/>
      <c r="C140" s="318" t="s">
        <v>438</v>
      </c>
      <c r="D140" s="288"/>
      <c r="E140" s="288"/>
      <c r="F140" s="319"/>
      <c r="G140" s="340"/>
      <c r="H140" s="341"/>
      <c r="I140" s="342"/>
      <c r="J140" s="383"/>
      <c r="K140" s="324"/>
      <c r="L140" s="55"/>
    </row>
    <row r="141" spans="2:16" x14ac:dyDescent="0.2">
      <c r="B141" s="55"/>
      <c r="C141" s="318"/>
      <c r="D141" s="288"/>
      <c r="E141" s="288"/>
      <c r="F141" s="319"/>
      <c r="G141" s="340"/>
      <c r="H141" s="341"/>
      <c r="I141" s="342"/>
      <c r="J141" s="383"/>
      <c r="K141" s="324"/>
      <c r="L141" s="55"/>
    </row>
    <row r="142" spans="2:16" x14ac:dyDescent="0.2">
      <c r="B142" s="55"/>
      <c r="C142" s="318"/>
      <c r="D142" s="288"/>
      <c r="E142" s="288"/>
      <c r="F142" s="319"/>
      <c r="G142" s="340"/>
      <c r="H142" s="341"/>
      <c r="I142" s="342"/>
      <c r="J142" s="383"/>
      <c r="K142" s="324"/>
      <c r="L142" s="55"/>
    </row>
    <row r="143" spans="2:16" x14ac:dyDescent="0.2">
      <c r="B143" s="55"/>
      <c r="C143" s="318"/>
      <c r="D143" s="288"/>
      <c r="E143" s="288"/>
      <c r="F143" s="319"/>
      <c r="G143" s="340"/>
      <c r="H143" s="341"/>
      <c r="I143" s="342"/>
      <c r="J143" s="383"/>
      <c r="K143" s="324"/>
      <c r="L143" s="55"/>
    </row>
    <row r="144" spans="2:16" x14ac:dyDescent="0.2">
      <c r="B144" s="55"/>
      <c r="C144" s="318"/>
      <c r="D144" s="288"/>
      <c r="E144" s="288"/>
      <c r="F144" s="319"/>
      <c r="G144" s="340"/>
      <c r="H144" s="341"/>
      <c r="I144" s="342"/>
      <c r="J144" s="383"/>
      <c r="K144" s="324"/>
      <c r="L144" s="55"/>
    </row>
    <row r="145" spans="2:14" x14ac:dyDescent="0.2">
      <c r="B145" s="55"/>
      <c r="C145" s="318"/>
      <c r="D145" s="288"/>
      <c r="E145" s="288"/>
      <c r="F145" s="319"/>
      <c r="G145" s="340"/>
      <c r="H145" s="341"/>
      <c r="I145" s="342"/>
      <c r="J145" s="383"/>
      <c r="K145" s="324"/>
      <c r="L145" s="55"/>
    </row>
    <row r="146" spans="2:14" x14ac:dyDescent="0.2">
      <c r="B146" s="55"/>
      <c r="C146" s="113"/>
      <c r="D146" s="114"/>
      <c r="E146" s="114"/>
      <c r="F146" s="115"/>
      <c r="G146" s="343"/>
      <c r="H146" s="344"/>
      <c r="I146" s="345"/>
      <c r="J146" s="383"/>
      <c r="K146" s="324"/>
      <c r="L146" s="55"/>
    </row>
    <row r="147" spans="2:14" x14ac:dyDescent="0.2">
      <c r="B147" s="55"/>
      <c r="C147" s="110"/>
      <c r="D147" s="111"/>
      <c r="E147" s="111"/>
      <c r="F147" s="112"/>
      <c r="G147" s="337" t="s">
        <v>286</v>
      </c>
      <c r="H147" s="338"/>
      <c r="I147" s="339"/>
      <c r="J147" s="383">
        <v>1</v>
      </c>
      <c r="K147" s="324"/>
      <c r="L147" s="55"/>
      <c r="N147" s="53">
        <v>1</v>
      </c>
    </row>
    <row r="148" spans="2:14" x14ac:dyDescent="0.2">
      <c r="B148" s="55"/>
      <c r="C148" s="318" t="s">
        <v>269</v>
      </c>
      <c r="D148" s="288"/>
      <c r="E148" s="288"/>
      <c r="F148" s="319"/>
      <c r="G148" s="340"/>
      <c r="H148" s="341"/>
      <c r="I148" s="342"/>
      <c r="J148" s="383"/>
      <c r="K148" s="324"/>
      <c r="L148" s="55"/>
    </row>
    <row r="149" spans="2:14" x14ac:dyDescent="0.2">
      <c r="B149" s="55"/>
      <c r="C149" s="318"/>
      <c r="D149" s="288"/>
      <c r="E149" s="288"/>
      <c r="F149" s="319"/>
      <c r="G149" s="340"/>
      <c r="H149" s="341"/>
      <c r="I149" s="342"/>
      <c r="J149" s="383"/>
      <c r="K149" s="324"/>
      <c r="L149" s="55"/>
    </row>
    <row r="150" spans="2:14" x14ac:dyDescent="0.2">
      <c r="B150" s="55"/>
      <c r="C150" s="318"/>
      <c r="D150" s="288"/>
      <c r="E150" s="288"/>
      <c r="F150" s="319"/>
      <c r="G150" s="340"/>
      <c r="H150" s="341"/>
      <c r="I150" s="342"/>
      <c r="J150" s="383"/>
      <c r="K150" s="324"/>
      <c r="L150" s="55"/>
    </row>
    <row r="151" spans="2:14" x14ac:dyDescent="0.2">
      <c r="B151" s="55"/>
      <c r="C151" s="318"/>
      <c r="D151" s="288"/>
      <c r="E151" s="288"/>
      <c r="F151" s="319"/>
      <c r="G151" s="340"/>
      <c r="H151" s="341"/>
      <c r="I151" s="342"/>
      <c r="J151" s="383"/>
      <c r="K151" s="324"/>
      <c r="L151" s="55"/>
    </row>
    <row r="152" spans="2:14" x14ac:dyDescent="0.2">
      <c r="B152" s="55"/>
      <c r="C152" s="318"/>
      <c r="D152" s="288"/>
      <c r="E152" s="288"/>
      <c r="F152" s="319"/>
      <c r="G152" s="340"/>
      <c r="H152" s="341"/>
      <c r="I152" s="342"/>
      <c r="J152" s="383"/>
      <c r="K152" s="324"/>
      <c r="L152" s="55"/>
    </row>
    <row r="153" spans="2:14" x14ac:dyDescent="0.2">
      <c r="B153" s="55"/>
      <c r="C153" s="318"/>
      <c r="D153" s="288"/>
      <c r="E153" s="288"/>
      <c r="F153" s="319"/>
      <c r="G153" s="340"/>
      <c r="H153" s="341"/>
      <c r="I153" s="342"/>
      <c r="J153" s="383"/>
      <c r="K153" s="324"/>
      <c r="L153" s="55"/>
    </row>
    <row r="154" spans="2:14" x14ac:dyDescent="0.2">
      <c r="B154" s="55"/>
      <c r="C154" s="113"/>
      <c r="D154" s="114"/>
      <c r="E154" s="114"/>
      <c r="F154" s="115"/>
      <c r="G154" s="343"/>
      <c r="H154" s="344"/>
      <c r="I154" s="345"/>
      <c r="J154" s="383"/>
      <c r="K154" s="324"/>
      <c r="L154" s="55"/>
    </row>
    <row r="155" spans="2:14" x14ac:dyDescent="0.2">
      <c r="B155" s="55"/>
      <c r="C155" s="317" t="str">
        <f>IF(COUNTIFS(K112:K154,"x")&gt;1,"Bitte setzen Sie nur ein Kreuz.","")</f>
        <v/>
      </c>
      <c r="D155" s="317"/>
      <c r="E155" s="317"/>
      <c r="F155" s="317"/>
      <c r="G155" s="317"/>
      <c r="H155" s="317"/>
      <c r="I155" s="317"/>
      <c r="J155" s="317"/>
      <c r="K155" s="317"/>
      <c r="L155" s="55"/>
      <c r="N155" s="54"/>
    </row>
    <row r="156" spans="2:14" x14ac:dyDescent="0.2">
      <c r="B156" s="55"/>
      <c r="C156" s="317"/>
      <c r="D156" s="317"/>
      <c r="E156" s="317"/>
      <c r="F156" s="317"/>
      <c r="G156" s="317"/>
      <c r="H156" s="317"/>
      <c r="I156" s="317"/>
      <c r="J156" s="317"/>
      <c r="K156" s="317"/>
      <c r="L156" s="55"/>
      <c r="N156" s="54"/>
    </row>
    <row r="157" spans="2:14" x14ac:dyDescent="0.2">
      <c r="B157" s="55"/>
      <c r="C157" s="62" t="s">
        <v>104</v>
      </c>
      <c r="D157" s="61"/>
      <c r="E157" s="61"/>
      <c r="F157" s="61"/>
      <c r="G157" s="61"/>
      <c r="H157" s="61"/>
      <c r="I157" s="61"/>
      <c r="J157" s="61"/>
      <c r="K157" s="61"/>
      <c r="L157" s="55"/>
    </row>
    <row r="158" spans="2:14" x14ac:dyDescent="0.2">
      <c r="B158" s="55"/>
      <c r="C158" s="327"/>
      <c r="D158" s="328"/>
      <c r="E158" s="328"/>
      <c r="F158" s="328"/>
      <c r="G158" s="328"/>
      <c r="H158" s="328"/>
      <c r="I158" s="328"/>
      <c r="J158" s="328"/>
      <c r="K158" s="329"/>
      <c r="L158" s="55"/>
    </row>
    <row r="159" spans="2:14" x14ac:dyDescent="0.2">
      <c r="B159" s="55"/>
      <c r="C159" s="330"/>
      <c r="D159" s="331"/>
      <c r="E159" s="331"/>
      <c r="F159" s="331"/>
      <c r="G159" s="331"/>
      <c r="H159" s="331"/>
      <c r="I159" s="331"/>
      <c r="J159" s="331"/>
      <c r="K159" s="332"/>
      <c r="L159" s="55"/>
    </row>
    <row r="160" spans="2:14" x14ac:dyDescent="0.2">
      <c r="B160" s="55"/>
      <c r="C160" s="330"/>
      <c r="D160" s="331"/>
      <c r="E160" s="331"/>
      <c r="F160" s="331"/>
      <c r="G160" s="331"/>
      <c r="H160" s="331"/>
      <c r="I160" s="331"/>
      <c r="J160" s="331"/>
      <c r="K160" s="332"/>
      <c r="L160" s="55"/>
    </row>
    <row r="161" spans="2:16" x14ac:dyDescent="0.2">
      <c r="B161" s="55"/>
      <c r="C161" s="330"/>
      <c r="D161" s="331"/>
      <c r="E161" s="331"/>
      <c r="F161" s="331"/>
      <c r="G161" s="331"/>
      <c r="H161" s="331"/>
      <c r="I161" s="331"/>
      <c r="J161" s="331"/>
      <c r="K161" s="332"/>
      <c r="L161" s="55"/>
    </row>
    <row r="162" spans="2:16" x14ac:dyDescent="0.2">
      <c r="B162" s="52"/>
      <c r="C162" s="330"/>
      <c r="D162" s="331"/>
      <c r="E162" s="331"/>
      <c r="F162" s="331"/>
      <c r="G162" s="331"/>
      <c r="H162" s="331"/>
      <c r="I162" s="331"/>
      <c r="J162" s="331"/>
      <c r="K162" s="332"/>
      <c r="L162" s="52"/>
    </row>
    <row r="163" spans="2:16" x14ac:dyDescent="0.2">
      <c r="B163" s="52"/>
      <c r="C163" s="333"/>
      <c r="D163" s="334"/>
      <c r="E163" s="334"/>
      <c r="F163" s="334"/>
      <c r="G163" s="334"/>
      <c r="H163" s="334"/>
      <c r="I163" s="334"/>
      <c r="J163" s="334"/>
      <c r="K163" s="335"/>
      <c r="L163" s="52"/>
    </row>
    <row r="164" spans="2:16" x14ac:dyDescent="0.2">
      <c r="B164" s="52"/>
      <c r="C164" s="52"/>
      <c r="D164" s="52"/>
      <c r="E164" s="52"/>
      <c r="F164" s="52"/>
      <c r="G164" s="52"/>
      <c r="H164" s="52"/>
      <c r="I164" s="52"/>
      <c r="J164" s="52"/>
      <c r="K164" s="52"/>
      <c r="L164" s="52"/>
    </row>
    <row r="165" spans="2:16" x14ac:dyDescent="0.2">
      <c r="B165" s="55"/>
      <c r="C165" s="116"/>
      <c r="D165" s="116"/>
      <c r="E165" s="116"/>
      <c r="F165" s="116"/>
      <c r="G165" s="116"/>
      <c r="H165" s="116"/>
      <c r="I165" s="116"/>
      <c r="J165" s="116"/>
      <c r="K165" s="116"/>
      <c r="L165" s="55"/>
    </row>
    <row r="166" spans="2:16" x14ac:dyDescent="0.2">
      <c r="B166" s="55"/>
      <c r="C166" s="117" t="s">
        <v>11</v>
      </c>
      <c r="D166" s="379" t="s">
        <v>440</v>
      </c>
      <c r="E166" s="379"/>
      <c r="F166" s="379"/>
      <c r="G166" s="379"/>
      <c r="H166" s="379"/>
      <c r="I166" s="379"/>
      <c r="J166" s="379"/>
      <c r="K166" s="379"/>
      <c r="L166" s="55"/>
    </row>
    <row r="167" spans="2:16" x14ac:dyDescent="0.2">
      <c r="B167" s="55"/>
      <c r="C167" s="117"/>
      <c r="D167" s="379"/>
      <c r="E167" s="379"/>
      <c r="F167" s="379"/>
      <c r="G167" s="379"/>
      <c r="H167" s="379"/>
      <c r="I167" s="379"/>
      <c r="J167" s="379"/>
      <c r="K167" s="379"/>
      <c r="L167" s="55"/>
    </row>
    <row r="168" spans="2:16" x14ac:dyDescent="0.2">
      <c r="B168" s="55"/>
      <c r="C168" s="118"/>
      <c r="D168" s="379"/>
      <c r="E168" s="379"/>
      <c r="F168" s="379"/>
      <c r="G168" s="379"/>
      <c r="H168" s="379"/>
      <c r="I168" s="379"/>
      <c r="J168" s="379"/>
      <c r="K168" s="379"/>
      <c r="L168" s="55"/>
    </row>
    <row r="169" spans="2:16" x14ac:dyDescent="0.2">
      <c r="B169" s="55"/>
      <c r="C169" s="118"/>
      <c r="D169" s="250"/>
      <c r="E169" s="250"/>
      <c r="F169" s="250"/>
      <c r="G169" s="250"/>
      <c r="H169" s="250"/>
      <c r="I169" s="250"/>
      <c r="J169" s="250"/>
      <c r="K169" s="250"/>
      <c r="L169" s="55"/>
    </row>
    <row r="170" spans="2:16" x14ac:dyDescent="0.2">
      <c r="B170" s="55"/>
      <c r="C170" s="315" t="s">
        <v>22</v>
      </c>
      <c r="D170" s="315"/>
      <c r="E170" s="315"/>
      <c r="F170" s="315"/>
      <c r="G170" s="315"/>
      <c r="H170" s="315"/>
      <c r="I170" s="315"/>
      <c r="J170" s="315"/>
      <c r="K170" s="315"/>
      <c r="L170" s="55"/>
    </row>
    <row r="171" spans="2:16" x14ac:dyDescent="0.2">
      <c r="B171" s="55"/>
      <c r="C171" s="315"/>
      <c r="D171" s="315"/>
      <c r="E171" s="315"/>
      <c r="F171" s="315"/>
      <c r="G171" s="315"/>
      <c r="H171" s="315"/>
      <c r="I171" s="315"/>
      <c r="J171" s="315"/>
      <c r="K171" s="315"/>
      <c r="L171" s="55"/>
    </row>
    <row r="172" spans="2:16" x14ac:dyDescent="0.2">
      <c r="B172" s="55"/>
      <c r="C172" s="315"/>
      <c r="D172" s="315"/>
      <c r="E172" s="315"/>
      <c r="F172" s="315"/>
      <c r="G172" s="315"/>
      <c r="H172" s="315"/>
      <c r="I172" s="315"/>
      <c r="J172" s="315"/>
      <c r="K172" s="315"/>
      <c r="L172" s="55"/>
    </row>
    <row r="173" spans="2:16" x14ac:dyDescent="0.2">
      <c r="B173" s="55"/>
      <c r="C173" s="315"/>
      <c r="D173" s="315"/>
      <c r="E173" s="315"/>
      <c r="F173" s="315"/>
      <c r="G173" s="315"/>
      <c r="H173" s="315"/>
      <c r="I173" s="315"/>
      <c r="J173" s="315"/>
      <c r="K173" s="315"/>
      <c r="L173" s="55"/>
    </row>
    <row r="174" spans="2:16" x14ac:dyDescent="0.2">
      <c r="B174" s="55"/>
      <c r="C174" s="315"/>
      <c r="D174" s="315"/>
      <c r="E174" s="315"/>
      <c r="F174" s="315"/>
      <c r="G174" s="315"/>
      <c r="H174" s="315"/>
      <c r="I174" s="315"/>
      <c r="J174" s="315"/>
      <c r="K174" s="315"/>
      <c r="L174" s="55"/>
    </row>
    <row r="175" spans="2:16" x14ac:dyDescent="0.2">
      <c r="B175" s="55"/>
      <c r="C175" s="377" t="s">
        <v>2</v>
      </c>
      <c r="D175" s="378"/>
      <c r="E175" s="378"/>
      <c r="F175" s="321" t="s">
        <v>8</v>
      </c>
      <c r="G175" s="322"/>
      <c r="H175" s="322"/>
      <c r="I175" s="323"/>
      <c r="J175" s="321" t="s">
        <v>187</v>
      </c>
      <c r="K175" s="323"/>
      <c r="L175" s="55"/>
    </row>
    <row r="176" spans="2:16" x14ac:dyDescent="0.2">
      <c r="B176" s="55"/>
      <c r="C176" s="65"/>
      <c r="D176" s="66"/>
      <c r="E176" s="66"/>
      <c r="F176" s="82"/>
      <c r="G176" s="83"/>
      <c r="H176" s="83"/>
      <c r="I176" s="78"/>
      <c r="J176" s="67"/>
      <c r="K176" s="380"/>
      <c r="L176" s="55"/>
      <c r="N176" s="53" t="s">
        <v>49</v>
      </c>
      <c r="P176" s="54" t="s">
        <v>463</v>
      </c>
    </row>
    <row r="177" spans="2:16" x14ac:dyDescent="0.2">
      <c r="B177" s="55"/>
      <c r="C177" s="318" t="s">
        <v>270</v>
      </c>
      <c r="D177" s="288"/>
      <c r="E177" s="288"/>
      <c r="F177" s="318" t="s">
        <v>360</v>
      </c>
      <c r="G177" s="288"/>
      <c r="H177" s="288"/>
      <c r="I177" s="319"/>
      <c r="J177" s="357" t="s">
        <v>369</v>
      </c>
      <c r="K177" s="381"/>
      <c r="L177" s="55"/>
    </row>
    <row r="178" spans="2:16" x14ac:dyDescent="0.2">
      <c r="B178" s="55"/>
      <c r="C178" s="318"/>
      <c r="D178" s="288"/>
      <c r="E178" s="288"/>
      <c r="F178" s="318"/>
      <c r="G178" s="288"/>
      <c r="H178" s="288"/>
      <c r="I178" s="319"/>
      <c r="J178" s="357"/>
      <c r="K178" s="381"/>
      <c r="L178" s="55"/>
    </row>
    <row r="179" spans="2:16" x14ac:dyDescent="0.2">
      <c r="B179" s="55"/>
      <c r="C179" s="318"/>
      <c r="D179" s="288"/>
      <c r="E179" s="288"/>
      <c r="F179" s="318"/>
      <c r="G179" s="288"/>
      <c r="H179" s="288"/>
      <c r="I179" s="319"/>
      <c r="J179" s="357"/>
      <c r="K179" s="381"/>
      <c r="L179" s="55"/>
    </row>
    <row r="180" spans="2:16" x14ac:dyDescent="0.2">
      <c r="B180" s="55"/>
      <c r="C180" s="318"/>
      <c r="D180" s="288"/>
      <c r="E180" s="288"/>
      <c r="F180" s="318"/>
      <c r="G180" s="288"/>
      <c r="H180" s="288"/>
      <c r="I180" s="319"/>
      <c r="J180" s="357"/>
      <c r="K180" s="381"/>
      <c r="L180" s="55"/>
    </row>
    <row r="181" spans="2:16" x14ac:dyDescent="0.2">
      <c r="B181" s="55"/>
      <c r="C181" s="318"/>
      <c r="D181" s="288"/>
      <c r="E181" s="288"/>
      <c r="F181" s="318"/>
      <c r="G181" s="288"/>
      <c r="H181" s="288"/>
      <c r="I181" s="319"/>
      <c r="J181" s="357"/>
      <c r="K181" s="381"/>
      <c r="L181" s="55"/>
    </row>
    <row r="182" spans="2:16" x14ac:dyDescent="0.2">
      <c r="B182" s="55"/>
      <c r="C182" s="318"/>
      <c r="D182" s="288"/>
      <c r="E182" s="288"/>
      <c r="F182" s="318"/>
      <c r="G182" s="288"/>
      <c r="H182" s="288"/>
      <c r="I182" s="319"/>
      <c r="J182" s="357"/>
      <c r="K182" s="381"/>
      <c r="L182" s="55"/>
    </row>
    <row r="183" spans="2:16" x14ac:dyDescent="0.2">
      <c r="B183" s="55"/>
      <c r="C183" s="318"/>
      <c r="D183" s="288"/>
      <c r="E183" s="288"/>
      <c r="F183" s="318"/>
      <c r="G183" s="288"/>
      <c r="H183" s="288"/>
      <c r="I183" s="319"/>
      <c r="J183" s="357"/>
      <c r="K183" s="381"/>
      <c r="L183" s="55"/>
    </row>
    <row r="184" spans="2:16" x14ac:dyDescent="0.2">
      <c r="B184" s="55"/>
      <c r="C184" s="318"/>
      <c r="D184" s="288"/>
      <c r="E184" s="288"/>
      <c r="F184" s="318"/>
      <c r="G184" s="288"/>
      <c r="H184" s="288"/>
      <c r="I184" s="319"/>
      <c r="J184" s="357"/>
      <c r="K184" s="381"/>
      <c r="L184" s="55"/>
    </row>
    <row r="185" spans="2:16" x14ac:dyDescent="0.2">
      <c r="B185" s="55"/>
      <c r="C185" s="318"/>
      <c r="D185" s="288"/>
      <c r="E185" s="288"/>
      <c r="F185" s="318"/>
      <c r="G185" s="288"/>
      <c r="H185" s="288"/>
      <c r="I185" s="319"/>
      <c r="J185" s="357"/>
      <c r="K185" s="381"/>
      <c r="L185" s="55"/>
    </row>
    <row r="186" spans="2:16" x14ac:dyDescent="0.2">
      <c r="B186" s="55"/>
      <c r="C186" s="318"/>
      <c r="D186" s="288"/>
      <c r="E186" s="288"/>
      <c r="F186" s="318"/>
      <c r="G186" s="288"/>
      <c r="H186" s="288"/>
      <c r="I186" s="319"/>
      <c r="J186" s="357"/>
      <c r="K186" s="381"/>
      <c r="L186" s="55"/>
    </row>
    <row r="187" spans="2:16" x14ac:dyDescent="0.2">
      <c r="B187" s="55"/>
      <c r="C187" s="318"/>
      <c r="D187" s="288"/>
      <c r="E187" s="288"/>
      <c r="F187" s="318"/>
      <c r="G187" s="288"/>
      <c r="H187" s="288"/>
      <c r="I187" s="319"/>
      <c r="J187" s="357"/>
      <c r="K187" s="381"/>
      <c r="L187" s="55"/>
    </row>
    <row r="188" spans="2:16" x14ac:dyDescent="0.2">
      <c r="B188" s="55"/>
      <c r="C188" s="318"/>
      <c r="D188" s="288"/>
      <c r="E188" s="288"/>
      <c r="F188" s="318"/>
      <c r="G188" s="288"/>
      <c r="H188" s="288"/>
      <c r="I188" s="319"/>
      <c r="J188" s="357"/>
      <c r="K188" s="381"/>
      <c r="L188" s="55"/>
    </row>
    <row r="189" spans="2:16" x14ac:dyDescent="0.2">
      <c r="B189" s="55"/>
      <c r="C189" s="318"/>
      <c r="D189" s="288"/>
      <c r="E189" s="288"/>
      <c r="F189" s="318"/>
      <c r="G189" s="288"/>
      <c r="H189" s="288"/>
      <c r="I189" s="319"/>
      <c r="J189" s="357"/>
      <c r="K189" s="381"/>
      <c r="L189" s="55"/>
    </row>
    <row r="190" spans="2:16" x14ac:dyDescent="0.2">
      <c r="B190" s="55"/>
      <c r="C190" s="70"/>
      <c r="D190" s="71"/>
      <c r="E190" s="71"/>
      <c r="F190" s="76"/>
      <c r="G190" s="77"/>
      <c r="H190" s="77"/>
      <c r="I190" s="78"/>
      <c r="J190" s="72"/>
      <c r="K190" s="382"/>
      <c r="L190" s="55"/>
    </row>
    <row r="191" spans="2:16" x14ac:dyDescent="0.2">
      <c r="B191" s="55"/>
      <c r="C191" s="73"/>
      <c r="D191" s="74"/>
      <c r="E191" s="74"/>
      <c r="F191" s="92"/>
      <c r="G191" s="94"/>
      <c r="H191" s="94"/>
      <c r="I191" s="91"/>
      <c r="J191" s="75"/>
      <c r="K191" s="387"/>
      <c r="L191" s="55"/>
      <c r="N191" s="53" t="s">
        <v>47</v>
      </c>
      <c r="P191" s="54" t="s">
        <v>464</v>
      </c>
    </row>
    <row r="192" spans="2:16" x14ac:dyDescent="0.2">
      <c r="B192" s="55"/>
      <c r="C192" s="318" t="s">
        <v>271</v>
      </c>
      <c r="D192" s="288"/>
      <c r="E192" s="288"/>
      <c r="F192" s="355" t="s">
        <v>361</v>
      </c>
      <c r="G192" s="356"/>
      <c r="H192" s="356"/>
      <c r="I192" s="357"/>
      <c r="J192" s="357" t="s">
        <v>370</v>
      </c>
      <c r="K192" s="388"/>
      <c r="L192" s="55"/>
    </row>
    <row r="193" spans="2:14" x14ac:dyDescent="0.2">
      <c r="B193" s="55"/>
      <c r="C193" s="318"/>
      <c r="D193" s="288"/>
      <c r="E193" s="288"/>
      <c r="F193" s="355"/>
      <c r="G193" s="356"/>
      <c r="H193" s="356"/>
      <c r="I193" s="357"/>
      <c r="J193" s="357"/>
      <c r="K193" s="388"/>
      <c r="L193" s="55"/>
    </row>
    <row r="194" spans="2:14" x14ac:dyDescent="0.2">
      <c r="B194" s="55"/>
      <c r="C194" s="318"/>
      <c r="D194" s="288"/>
      <c r="E194" s="288"/>
      <c r="F194" s="355"/>
      <c r="G194" s="356"/>
      <c r="H194" s="356"/>
      <c r="I194" s="357"/>
      <c r="J194" s="357"/>
      <c r="K194" s="388"/>
      <c r="L194" s="55"/>
    </row>
    <row r="195" spans="2:14" x14ac:dyDescent="0.2">
      <c r="B195" s="55"/>
      <c r="C195" s="318"/>
      <c r="D195" s="288"/>
      <c r="E195" s="288"/>
      <c r="F195" s="355"/>
      <c r="G195" s="356"/>
      <c r="H195" s="356"/>
      <c r="I195" s="357"/>
      <c r="J195" s="357"/>
      <c r="K195" s="388"/>
      <c r="L195" s="55"/>
    </row>
    <row r="196" spans="2:14" x14ac:dyDescent="0.2">
      <c r="B196" s="55"/>
      <c r="C196" s="318"/>
      <c r="D196" s="288"/>
      <c r="E196" s="288"/>
      <c r="F196" s="355"/>
      <c r="G196" s="356"/>
      <c r="H196" s="356"/>
      <c r="I196" s="357"/>
      <c r="J196" s="357"/>
      <c r="K196" s="388"/>
      <c r="L196" s="55"/>
    </row>
    <row r="197" spans="2:14" x14ac:dyDescent="0.2">
      <c r="B197" s="55"/>
      <c r="C197" s="318"/>
      <c r="D197" s="288"/>
      <c r="E197" s="288"/>
      <c r="F197" s="355"/>
      <c r="G197" s="356"/>
      <c r="H197" s="356"/>
      <c r="I197" s="357"/>
      <c r="J197" s="357"/>
      <c r="K197" s="388"/>
      <c r="L197" s="55"/>
    </row>
    <row r="198" spans="2:14" x14ac:dyDescent="0.2">
      <c r="B198" s="55"/>
      <c r="C198" s="318"/>
      <c r="D198" s="288"/>
      <c r="E198" s="288"/>
      <c r="F198" s="355"/>
      <c r="G198" s="356"/>
      <c r="H198" s="356"/>
      <c r="I198" s="357"/>
      <c r="J198" s="357"/>
      <c r="K198" s="388"/>
      <c r="L198" s="55"/>
    </row>
    <row r="199" spans="2:14" x14ac:dyDescent="0.2">
      <c r="B199" s="55"/>
      <c r="C199" s="318"/>
      <c r="D199" s="288"/>
      <c r="E199" s="288"/>
      <c r="F199" s="355"/>
      <c r="G199" s="356"/>
      <c r="H199" s="356"/>
      <c r="I199" s="357"/>
      <c r="J199" s="357"/>
      <c r="K199" s="388"/>
      <c r="L199" s="55"/>
    </row>
    <row r="200" spans="2:14" x14ac:dyDescent="0.2">
      <c r="B200" s="55"/>
      <c r="C200" s="318"/>
      <c r="D200" s="288"/>
      <c r="E200" s="288"/>
      <c r="F200" s="355"/>
      <c r="G200" s="356"/>
      <c r="H200" s="356"/>
      <c r="I200" s="357"/>
      <c r="J200" s="357"/>
      <c r="K200" s="388"/>
      <c r="L200" s="55"/>
    </row>
    <row r="201" spans="2:14" x14ac:dyDescent="0.2">
      <c r="B201" s="55"/>
      <c r="C201" s="318"/>
      <c r="D201" s="288"/>
      <c r="E201" s="288"/>
      <c r="F201" s="355"/>
      <c r="G201" s="356"/>
      <c r="H201" s="356"/>
      <c r="I201" s="357"/>
      <c r="J201" s="357"/>
      <c r="K201" s="388"/>
      <c r="L201" s="55"/>
    </row>
    <row r="202" spans="2:14" x14ac:dyDescent="0.2">
      <c r="B202" s="55"/>
      <c r="C202" s="318"/>
      <c r="D202" s="288"/>
      <c r="E202" s="288"/>
      <c r="F202" s="355"/>
      <c r="G202" s="356"/>
      <c r="H202" s="356"/>
      <c r="I202" s="357"/>
      <c r="J202" s="357"/>
      <c r="K202" s="388"/>
      <c r="L202" s="55"/>
    </row>
    <row r="203" spans="2:14" x14ac:dyDescent="0.2">
      <c r="B203" s="55"/>
      <c r="C203" s="318"/>
      <c r="D203" s="288"/>
      <c r="E203" s="288"/>
      <c r="F203" s="355"/>
      <c r="G203" s="356"/>
      <c r="H203" s="356"/>
      <c r="I203" s="357"/>
      <c r="J203" s="357"/>
      <c r="K203" s="388"/>
      <c r="L203" s="55"/>
    </row>
    <row r="204" spans="2:14" x14ac:dyDescent="0.2">
      <c r="B204" s="55"/>
      <c r="C204" s="318"/>
      <c r="D204" s="288"/>
      <c r="E204" s="288"/>
      <c r="F204" s="355"/>
      <c r="G204" s="356"/>
      <c r="H204" s="356"/>
      <c r="I204" s="357"/>
      <c r="J204" s="357"/>
      <c r="K204" s="388"/>
      <c r="L204" s="55"/>
    </row>
    <row r="205" spans="2:14" x14ac:dyDescent="0.2">
      <c r="B205" s="55"/>
      <c r="C205" s="70"/>
      <c r="D205" s="71"/>
      <c r="E205" s="71"/>
      <c r="F205" s="93"/>
      <c r="G205" s="96"/>
      <c r="H205" s="96"/>
      <c r="I205" s="98"/>
      <c r="J205" s="72"/>
      <c r="K205" s="389"/>
      <c r="L205" s="55"/>
    </row>
    <row r="206" spans="2:14" x14ac:dyDescent="0.2">
      <c r="B206" s="55"/>
      <c r="C206" s="73"/>
      <c r="D206" s="74"/>
      <c r="E206" s="74"/>
      <c r="F206" s="76"/>
      <c r="G206" s="77"/>
      <c r="H206" s="77"/>
      <c r="I206" s="78"/>
      <c r="J206" s="75"/>
      <c r="K206" s="387"/>
      <c r="L206" s="55"/>
      <c r="N206" s="53">
        <v>0</v>
      </c>
    </row>
    <row r="207" spans="2:14" x14ac:dyDescent="0.2">
      <c r="B207" s="55"/>
      <c r="C207" s="318" t="s">
        <v>272</v>
      </c>
      <c r="D207" s="288"/>
      <c r="E207" s="288"/>
      <c r="F207" s="355" t="s">
        <v>281</v>
      </c>
      <c r="G207" s="356"/>
      <c r="H207" s="356"/>
      <c r="I207" s="357"/>
      <c r="J207" s="357" t="s">
        <v>214</v>
      </c>
      <c r="K207" s="388"/>
      <c r="L207" s="55"/>
    </row>
    <row r="208" spans="2:14" x14ac:dyDescent="0.2">
      <c r="B208" s="55"/>
      <c r="C208" s="318"/>
      <c r="D208" s="288"/>
      <c r="E208" s="288"/>
      <c r="F208" s="355"/>
      <c r="G208" s="356"/>
      <c r="H208" s="356"/>
      <c r="I208" s="357"/>
      <c r="J208" s="357"/>
      <c r="K208" s="388"/>
      <c r="L208" s="55"/>
    </row>
    <row r="209" spans="2:14" x14ac:dyDescent="0.2">
      <c r="B209" s="55"/>
      <c r="C209" s="318"/>
      <c r="D209" s="288"/>
      <c r="E209" s="288"/>
      <c r="F209" s="355"/>
      <c r="G209" s="356"/>
      <c r="H209" s="356"/>
      <c r="I209" s="357"/>
      <c r="J209" s="357"/>
      <c r="K209" s="388"/>
      <c r="L209" s="55"/>
    </row>
    <row r="210" spans="2:14" x14ac:dyDescent="0.2">
      <c r="B210" s="55"/>
      <c r="C210" s="318"/>
      <c r="D210" s="288"/>
      <c r="E210" s="288"/>
      <c r="F210" s="355"/>
      <c r="G210" s="356"/>
      <c r="H210" s="356"/>
      <c r="I210" s="357"/>
      <c r="J210" s="357"/>
      <c r="K210" s="388"/>
      <c r="L210" s="55"/>
    </row>
    <row r="211" spans="2:14" x14ac:dyDescent="0.2">
      <c r="B211" s="55"/>
      <c r="C211" s="318"/>
      <c r="D211" s="288"/>
      <c r="E211" s="288"/>
      <c r="F211" s="355"/>
      <c r="G211" s="356"/>
      <c r="H211" s="356"/>
      <c r="I211" s="357"/>
      <c r="J211" s="357"/>
      <c r="K211" s="388"/>
      <c r="L211" s="55"/>
    </row>
    <row r="212" spans="2:14" x14ac:dyDescent="0.2">
      <c r="B212" s="55"/>
      <c r="C212" s="318"/>
      <c r="D212" s="288"/>
      <c r="E212" s="288"/>
      <c r="F212" s="355"/>
      <c r="G212" s="356"/>
      <c r="H212" s="356"/>
      <c r="I212" s="357"/>
      <c r="J212" s="357"/>
      <c r="K212" s="388"/>
      <c r="L212" s="55"/>
    </row>
    <row r="213" spans="2:14" x14ac:dyDescent="0.2">
      <c r="B213" s="55"/>
      <c r="C213" s="318"/>
      <c r="D213" s="288"/>
      <c r="E213" s="288"/>
      <c r="F213" s="355"/>
      <c r="G213" s="356"/>
      <c r="H213" s="356"/>
      <c r="I213" s="357"/>
      <c r="J213" s="357"/>
      <c r="K213" s="388"/>
      <c r="L213" s="55"/>
    </row>
    <row r="214" spans="2:14" x14ac:dyDescent="0.2">
      <c r="B214" s="55"/>
      <c r="C214" s="318"/>
      <c r="D214" s="288"/>
      <c r="E214" s="288"/>
      <c r="F214" s="355"/>
      <c r="G214" s="356"/>
      <c r="H214" s="356"/>
      <c r="I214" s="357"/>
      <c r="J214" s="357"/>
      <c r="K214" s="388"/>
      <c r="L214" s="55"/>
    </row>
    <row r="215" spans="2:14" x14ac:dyDescent="0.2">
      <c r="B215" s="55"/>
      <c r="C215" s="318"/>
      <c r="D215" s="288"/>
      <c r="E215" s="288"/>
      <c r="F215" s="355"/>
      <c r="G215" s="356"/>
      <c r="H215" s="356"/>
      <c r="I215" s="357"/>
      <c r="J215" s="357"/>
      <c r="K215" s="388"/>
      <c r="L215" s="55"/>
    </row>
    <row r="216" spans="2:14" x14ac:dyDescent="0.2">
      <c r="B216" s="55"/>
      <c r="C216" s="80"/>
      <c r="D216" s="81"/>
      <c r="E216" s="81"/>
      <c r="F216" s="70"/>
      <c r="G216" s="71"/>
      <c r="H216" s="71"/>
      <c r="I216" s="79"/>
      <c r="J216" s="79"/>
      <c r="K216" s="389"/>
      <c r="L216" s="55"/>
    </row>
    <row r="217" spans="2:14" x14ac:dyDescent="0.2">
      <c r="B217" s="55"/>
      <c r="C217" s="317" t="str">
        <f>IF(COUNTIFS(K175:K216,"x")&gt;1,"Bitte setzen Sie nur ein Kreuz.","")</f>
        <v/>
      </c>
      <c r="D217" s="317"/>
      <c r="E217" s="317"/>
      <c r="F217" s="317"/>
      <c r="G217" s="317"/>
      <c r="H217" s="317"/>
      <c r="I217" s="317"/>
      <c r="J217" s="317"/>
      <c r="K217" s="317"/>
      <c r="L217" s="55"/>
      <c r="N217" s="54"/>
    </row>
    <row r="218" spans="2:14" x14ac:dyDescent="0.2">
      <c r="B218" s="55"/>
      <c r="C218" s="317"/>
      <c r="D218" s="317"/>
      <c r="E218" s="317"/>
      <c r="F218" s="317"/>
      <c r="G218" s="317"/>
      <c r="H218" s="317"/>
      <c r="I218" s="317"/>
      <c r="J218" s="317"/>
      <c r="K218" s="317"/>
      <c r="L218" s="55"/>
      <c r="N218" s="54"/>
    </row>
    <row r="219" spans="2:14" x14ac:dyDescent="0.2">
      <c r="B219" s="55"/>
      <c r="C219" s="62" t="s">
        <v>104</v>
      </c>
      <c r="D219" s="61"/>
      <c r="E219" s="61"/>
      <c r="F219" s="61"/>
      <c r="G219" s="61"/>
      <c r="H219" s="61"/>
      <c r="I219" s="61"/>
      <c r="J219" s="61"/>
      <c r="K219" s="61"/>
      <c r="L219" s="55"/>
    </row>
    <row r="220" spans="2:14" x14ac:dyDescent="0.2">
      <c r="B220" s="55"/>
      <c r="C220" s="327"/>
      <c r="D220" s="328"/>
      <c r="E220" s="328"/>
      <c r="F220" s="328"/>
      <c r="G220" s="328"/>
      <c r="H220" s="328"/>
      <c r="I220" s="328"/>
      <c r="J220" s="328"/>
      <c r="K220" s="329"/>
      <c r="L220" s="55"/>
    </row>
    <row r="221" spans="2:14" x14ac:dyDescent="0.2">
      <c r="B221" s="55"/>
      <c r="C221" s="330"/>
      <c r="D221" s="331"/>
      <c r="E221" s="331"/>
      <c r="F221" s="331"/>
      <c r="G221" s="331"/>
      <c r="H221" s="331"/>
      <c r="I221" s="331"/>
      <c r="J221" s="331"/>
      <c r="K221" s="332"/>
      <c r="L221" s="55"/>
    </row>
    <row r="222" spans="2:14" x14ac:dyDescent="0.2">
      <c r="B222" s="55"/>
      <c r="C222" s="330"/>
      <c r="D222" s="331"/>
      <c r="E222" s="331"/>
      <c r="F222" s="331"/>
      <c r="G222" s="331"/>
      <c r="H222" s="331"/>
      <c r="I222" s="331"/>
      <c r="J222" s="331"/>
      <c r="K222" s="332"/>
      <c r="L222" s="55"/>
    </row>
    <row r="223" spans="2:14" x14ac:dyDescent="0.2">
      <c r="B223" s="52"/>
      <c r="C223" s="330"/>
      <c r="D223" s="331"/>
      <c r="E223" s="331"/>
      <c r="F223" s="331"/>
      <c r="G223" s="331"/>
      <c r="H223" s="331"/>
      <c r="I223" s="331"/>
      <c r="J223" s="331"/>
      <c r="K223" s="332"/>
      <c r="L223" s="52"/>
    </row>
    <row r="224" spans="2:14" x14ac:dyDescent="0.2">
      <c r="B224" s="52"/>
      <c r="C224" s="330"/>
      <c r="D224" s="331"/>
      <c r="E224" s="331"/>
      <c r="F224" s="331"/>
      <c r="G224" s="331"/>
      <c r="H224" s="331"/>
      <c r="I224" s="331"/>
      <c r="J224" s="331"/>
      <c r="K224" s="332"/>
      <c r="L224" s="52"/>
    </row>
    <row r="225" spans="2:16" x14ac:dyDescent="0.2">
      <c r="B225" s="52"/>
      <c r="C225" s="333"/>
      <c r="D225" s="334"/>
      <c r="E225" s="334"/>
      <c r="F225" s="334"/>
      <c r="G225" s="334"/>
      <c r="H225" s="334"/>
      <c r="I225" s="334"/>
      <c r="J225" s="334"/>
      <c r="K225" s="335"/>
      <c r="L225" s="52"/>
    </row>
    <row r="226" spans="2:16" x14ac:dyDescent="0.2">
      <c r="B226" s="52"/>
      <c r="C226" s="52"/>
      <c r="D226" s="52"/>
      <c r="E226" s="52"/>
      <c r="F226" s="52"/>
      <c r="G226" s="52"/>
      <c r="H226" s="52"/>
      <c r="I226" s="52"/>
      <c r="J226" s="52"/>
      <c r="K226" s="52"/>
      <c r="L226" s="52"/>
    </row>
    <row r="227" spans="2:16" x14ac:dyDescent="0.2">
      <c r="B227" s="55"/>
      <c r="C227" s="55"/>
      <c r="D227" s="55"/>
      <c r="E227" s="55"/>
      <c r="F227" s="55"/>
      <c r="G227" s="55"/>
      <c r="H227" s="55"/>
      <c r="I227" s="55"/>
      <c r="J227" s="55"/>
      <c r="K227" s="55"/>
      <c r="L227" s="55"/>
    </row>
    <row r="228" spans="2:16" x14ac:dyDescent="0.2">
      <c r="B228" s="55"/>
      <c r="C228" s="59" t="s">
        <v>12</v>
      </c>
      <c r="D228" s="304" t="s">
        <v>278</v>
      </c>
      <c r="E228" s="304"/>
      <c r="F228" s="304"/>
      <c r="G228" s="304"/>
      <c r="H228" s="304"/>
      <c r="I228" s="304"/>
      <c r="J228" s="304"/>
      <c r="K228" s="304"/>
      <c r="L228" s="55"/>
    </row>
    <row r="229" spans="2:16" x14ac:dyDescent="0.2">
      <c r="B229" s="55"/>
      <c r="C229" s="60"/>
      <c r="D229" s="304"/>
      <c r="E229" s="304"/>
      <c r="F229" s="304"/>
      <c r="G229" s="304"/>
      <c r="H229" s="304"/>
      <c r="I229" s="304"/>
      <c r="J229" s="304"/>
      <c r="K229" s="304"/>
      <c r="L229" s="55"/>
    </row>
    <row r="230" spans="2:16" x14ac:dyDescent="0.2">
      <c r="B230" s="55"/>
      <c r="C230" s="61"/>
      <c r="D230" s="61"/>
      <c r="E230" s="61"/>
      <c r="F230" s="61"/>
      <c r="G230" s="61"/>
      <c r="H230" s="61"/>
      <c r="I230" s="61"/>
      <c r="J230" s="61"/>
      <c r="K230" s="61"/>
      <c r="L230" s="55"/>
    </row>
    <row r="231" spans="2:16" x14ac:dyDescent="0.2">
      <c r="B231" s="55"/>
      <c r="C231" s="315" t="s">
        <v>439</v>
      </c>
      <c r="D231" s="315"/>
      <c r="E231" s="315"/>
      <c r="F231" s="315"/>
      <c r="G231" s="315"/>
      <c r="H231" s="315"/>
      <c r="I231" s="315"/>
      <c r="J231" s="315"/>
      <c r="K231" s="315"/>
      <c r="L231" s="55"/>
    </row>
    <row r="232" spans="2:16" x14ac:dyDescent="0.2">
      <c r="B232" s="55"/>
      <c r="C232" s="315"/>
      <c r="D232" s="315"/>
      <c r="E232" s="315"/>
      <c r="F232" s="315"/>
      <c r="G232" s="315"/>
      <c r="H232" s="315"/>
      <c r="I232" s="315"/>
      <c r="J232" s="315"/>
      <c r="K232" s="315"/>
      <c r="L232" s="55"/>
    </row>
    <row r="233" spans="2:16" x14ac:dyDescent="0.2">
      <c r="B233" s="55"/>
      <c r="C233" s="315"/>
      <c r="D233" s="315"/>
      <c r="E233" s="315"/>
      <c r="F233" s="315"/>
      <c r="G233" s="315"/>
      <c r="H233" s="315"/>
      <c r="I233" s="315"/>
      <c r="J233" s="315"/>
      <c r="K233" s="315"/>
      <c r="L233" s="55"/>
    </row>
    <row r="234" spans="2:16" x14ac:dyDescent="0.2">
      <c r="B234" s="55"/>
      <c r="C234" s="315"/>
      <c r="D234" s="315"/>
      <c r="E234" s="315"/>
      <c r="F234" s="315"/>
      <c r="G234" s="315"/>
      <c r="H234" s="315"/>
      <c r="I234" s="315"/>
      <c r="J234" s="315"/>
      <c r="K234" s="315"/>
      <c r="L234" s="55"/>
    </row>
    <row r="235" spans="2:16" x14ac:dyDescent="0.2">
      <c r="B235" s="55"/>
      <c r="C235" s="315"/>
      <c r="D235" s="315"/>
      <c r="E235" s="315"/>
      <c r="F235" s="315"/>
      <c r="G235" s="315"/>
      <c r="H235" s="315"/>
      <c r="I235" s="315"/>
      <c r="J235" s="315"/>
      <c r="K235" s="315"/>
      <c r="L235" s="55"/>
    </row>
    <row r="236" spans="2:16" x14ac:dyDescent="0.2">
      <c r="B236" s="55"/>
      <c r="C236" s="248"/>
      <c r="D236" s="248"/>
      <c r="E236" s="248"/>
      <c r="F236" s="248"/>
      <c r="G236" s="248"/>
      <c r="H236" s="248"/>
      <c r="I236" s="248"/>
      <c r="J236" s="248"/>
      <c r="K236" s="248"/>
      <c r="L236" s="55"/>
    </row>
    <row r="237" spans="2:16" x14ac:dyDescent="0.2">
      <c r="B237" s="55"/>
      <c r="C237" s="377" t="s">
        <v>2</v>
      </c>
      <c r="D237" s="378"/>
      <c r="E237" s="378"/>
      <c r="F237" s="377" t="s">
        <v>8</v>
      </c>
      <c r="G237" s="378"/>
      <c r="H237" s="378"/>
      <c r="I237" s="321" t="s">
        <v>187</v>
      </c>
      <c r="J237" s="322"/>
      <c r="K237" s="323"/>
      <c r="L237" s="55"/>
    </row>
    <row r="238" spans="2:16" x14ac:dyDescent="0.2">
      <c r="B238" s="55"/>
      <c r="C238" s="89"/>
      <c r="D238" s="90"/>
      <c r="E238" s="90"/>
      <c r="F238" s="348" t="s">
        <v>362</v>
      </c>
      <c r="G238" s="371"/>
      <c r="H238" s="349"/>
      <c r="I238" s="119"/>
      <c r="J238" s="120"/>
      <c r="K238" s="358"/>
      <c r="L238" s="55"/>
      <c r="N238" s="53" t="s">
        <v>49</v>
      </c>
      <c r="P238" s="54" t="s">
        <v>77</v>
      </c>
    </row>
    <row r="239" spans="2:16" x14ac:dyDescent="0.2">
      <c r="B239" s="55"/>
      <c r="C239" s="311" t="s">
        <v>133</v>
      </c>
      <c r="D239" s="312"/>
      <c r="E239" s="313"/>
      <c r="F239" s="350"/>
      <c r="G239" s="372"/>
      <c r="H239" s="351"/>
      <c r="I239" s="355" t="s">
        <v>369</v>
      </c>
      <c r="J239" s="357"/>
      <c r="K239" s="359"/>
      <c r="L239" s="55"/>
    </row>
    <row r="240" spans="2:16" x14ac:dyDescent="0.2">
      <c r="B240" s="55"/>
      <c r="C240" s="311"/>
      <c r="D240" s="312"/>
      <c r="E240" s="313"/>
      <c r="F240" s="350"/>
      <c r="G240" s="372"/>
      <c r="H240" s="351"/>
      <c r="I240" s="355"/>
      <c r="J240" s="357"/>
      <c r="K240" s="359"/>
      <c r="L240" s="55"/>
    </row>
    <row r="241" spans="2:16" x14ac:dyDescent="0.2">
      <c r="B241" s="55"/>
      <c r="C241" s="311"/>
      <c r="D241" s="312"/>
      <c r="E241" s="313"/>
      <c r="F241" s="350"/>
      <c r="G241" s="372"/>
      <c r="H241" s="351"/>
      <c r="I241" s="355"/>
      <c r="J241" s="357"/>
      <c r="K241" s="359"/>
      <c r="L241" s="55"/>
    </row>
    <row r="242" spans="2:16" x14ac:dyDescent="0.2">
      <c r="B242" s="55"/>
      <c r="C242" s="311"/>
      <c r="D242" s="312"/>
      <c r="E242" s="313"/>
      <c r="F242" s="350"/>
      <c r="G242" s="372"/>
      <c r="H242" s="351"/>
      <c r="I242" s="355"/>
      <c r="J242" s="357"/>
      <c r="K242" s="359"/>
      <c r="L242" s="55"/>
    </row>
    <row r="243" spans="2:16" x14ac:dyDescent="0.2">
      <c r="B243" s="55"/>
      <c r="C243" s="311"/>
      <c r="D243" s="312"/>
      <c r="E243" s="313"/>
      <c r="F243" s="350"/>
      <c r="G243" s="372"/>
      <c r="H243" s="351"/>
      <c r="I243" s="355"/>
      <c r="J243" s="357"/>
      <c r="K243" s="359"/>
      <c r="L243" s="55"/>
    </row>
    <row r="244" spans="2:16" x14ac:dyDescent="0.2">
      <c r="B244" s="55"/>
      <c r="C244" s="311"/>
      <c r="D244" s="312"/>
      <c r="E244" s="313"/>
      <c r="F244" s="350"/>
      <c r="G244" s="372"/>
      <c r="H244" s="351"/>
      <c r="I244" s="355"/>
      <c r="J244" s="357"/>
      <c r="K244" s="359"/>
      <c r="L244" s="55"/>
    </row>
    <row r="245" spans="2:16" x14ac:dyDescent="0.2">
      <c r="B245" s="55"/>
      <c r="C245" s="311"/>
      <c r="D245" s="312"/>
      <c r="E245" s="313"/>
      <c r="F245" s="350"/>
      <c r="G245" s="372"/>
      <c r="H245" s="351"/>
      <c r="I245" s="355"/>
      <c r="J245" s="357"/>
      <c r="K245" s="359"/>
      <c r="L245" s="55"/>
    </row>
    <row r="246" spans="2:16" x14ac:dyDescent="0.2">
      <c r="B246" s="55"/>
      <c r="C246" s="80"/>
      <c r="D246" s="81"/>
      <c r="E246" s="81"/>
      <c r="F246" s="352"/>
      <c r="G246" s="373"/>
      <c r="H246" s="353"/>
      <c r="I246" s="121"/>
      <c r="J246" s="122"/>
      <c r="K246" s="360"/>
      <c r="L246" s="55"/>
    </row>
    <row r="247" spans="2:16" x14ac:dyDescent="0.2">
      <c r="B247" s="55"/>
      <c r="C247" s="99"/>
      <c r="D247" s="100"/>
      <c r="E247" s="100"/>
      <c r="F247" s="348" t="s">
        <v>363</v>
      </c>
      <c r="G247" s="371"/>
      <c r="H247" s="349"/>
      <c r="I247" s="123"/>
      <c r="J247" s="124"/>
      <c r="K247" s="358"/>
      <c r="L247" s="55"/>
      <c r="N247" s="53" t="s">
        <v>47</v>
      </c>
      <c r="P247" s="54" t="s">
        <v>78</v>
      </c>
    </row>
    <row r="248" spans="2:16" x14ac:dyDescent="0.2">
      <c r="B248" s="55"/>
      <c r="C248" s="311" t="s">
        <v>134</v>
      </c>
      <c r="D248" s="312"/>
      <c r="E248" s="313"/>
      <c r="F248" s="350"/>
      <c r="G248" s="372"/>
      <c r="H248" s="351"/>
      <c r="I248" s="355" t="s">
        <v>370</v>
      </c>
      <c r="J248" s="357"/>
      <c r="K248" s="359"/>
      <c r="L248" s="55"/>
    </row>
    <row r="249" spans="2:16" x14ac:dyDescent="0.2">
      <c r="B249" s="55"/>
      <c r="C249" s="311"/>
      <c r="D249" s="312"/>
      <c r="E249" s="313"/>
      <c r="F249" s="350"/>
      <c r="G249" s="372"/>
      <c r="H249" s="351"/>
      <c r="I249" s="355"/>
      <c r="J249" s="357"/>
      <c r="K249" s="359"/>
      <c r="L249" s="55"/>
    </row>
    <row r="250" spans="2:16" x14ac:dyDescent="0.2">
      <c r="B250" s="55"/>
      <c r="C250" s="311"/>
      <c r="D250" s="312"/>
      <c r="E250" s="313"/>
      <c r="F250" s="350"/>
      <c r="G250" s="372"/>
      <c r="H250" s="351"/>
      <c r="I250" s="355"/>
      <c r="J250" s="357"/>
      <c r="K250" s="359"/>
      <c r="L250" s="55"/>
    </row>
    <row r="251" spans="2:16" x14ac:dyDescent="0.2">
      <c r="B251" s="55"/>
      <c r="C251" s="311"/>
      <c r="D251" s="312"/>
      <c r="E251" s="313"/>
      <c r="F251" s="350"/>
      <c r="G251" s="372"/>
      <c r="H251" s="351"/>
      <c r="I251" s="355"/>
      <c r="J251" s="357"/>
      <c r="K251" s="359"/>
      <c r="L251" s="55"/>
    </row>
    <row r="252" spans="2:16" x14ac:dyDescent="0.2">
      <c r="B252" s="55"/>
      <c r="C252" s="311"/>
      <c r="D252" s="312"/>
      <c r="E252" s="313"/>
      <c r="F252" s="350"/>
      <c r="G252" s="372"/>
      <c r="H252" s="351"/>
      <c r="I252" s="355"/>
      <c r="J252" s="357"/>
      <c r="K252" s="359"/>
      <c r="L252" s="55"/>
    </row>
    <row r="253" spans="2:16" x14ac:dyDescent="0.2">
      <c r="B253" s="55"/>
      <c r="C253" s="311"/>
      <c r="D253" s="312"/>
      <c r="E253" s="313"/>
      <c r="F253" s="350"/>
      <c r="G253" s="372"/>
      <c r="H253" s="351"/>
      <c r="I253" s="355"/>
      <c r="J253" s="357"/>
      <c r="K253" s="359"/>
      <c r="L253" s="55"/>
    </row>
    <row r="254" spans="2:16" x14ac:dyDescent="0.2">
      <c r="B254" s="55"/>
      <c r="C254" s="311"/>
      <c r="D254" s="312"/>
      <c r="E254" s="313"/>
      <c r="F254" s="350"/>
      <c r="G254" s="372"/>
      <c r="H254" s="351"/>
      <c r="I254" s="355"/>
      <c r="J254" s="357"/>
      <c r="K254" s="359"/>
      <c r="L254" s="55"/>
    </row>
    <row r="255" spans="2:16" x14ac:dyDescent="0.2">
      <c r="B255" s="55"/>
      <c r="C255" s="80"/>
      <c r="D255" s="81"/>
      <c r="E255" s="81"/>
      <c r="F255" s="352"/>
      <c r="G255" s="373"/>
      <c r="H255" s="353"/>
      <c r="I255" s="121"/>
      <c r="J255" s="122"/>
      <c r="K255" s="360"/>
      <c r="L255" s="55"/>
    </row>
    <row r="256" spans="2:16" x14ac:dyDescent="0.2">
      <c r="B256" s="55"/>
      <c r="C256" s="99"/>
      <c r="D256" s="100"/>
      <c r="E256" s="100"/>
      <c r="F256" s="348" t="s">
        <v>282</v>
      </c>
      <c r="G256" s="371"/>
      <c r="H256" s="349"/>
      <c r="I256" s="123"/>
      <c r="J256" s="124"/>
      <c r="K256" s="358"/>
      <c r="L256" s="55"/>
      <c r="N256" s="53">
        <v>0</v>
      </c>
    </row>
    <row r="257" spans="2:14" x14ac:dyDescent="0.2">
      <c r="B257" s="55"/>
      <c r="C257" s="318" t="s">
        <v>215</v>
      </c>
      <c r="D257" s="288"/>
      <c r="E257" s="319"/>
      <c r="F257" s="350"/>
      <c r="G257" s="372"/>
      <c r="H257" s="351"/>
      <c r="I257" s="355" t="s">
        <v>214</v>
      </c>
      <c r="J257" s="357"/>
      <c r="K257" s="359"/>
      <c r="L257" s="55"/>
    </row>
    <row r="258" spans="2:14" x14ac:dyDescent="0.2">
      <c r="B258" s="55"/>
      <c r="C258" s="318"/>
      <c r="D258" s="288"/>
      <c r="E258" s="319"/>
      <c r="F258" s="350"/>
      <c r="G258" s="372"/>
      <c r="H258" s="351"/>
      <c r="I258" s="355"/>
      <c r="J258" s="357"/>
      <c r="K258" s="359"/>
      <c r="L258" s="55"/>
    </row>
    <row r="259" spans="2:14" x14ac:dyDescent="0.2">
      <c r="B259" s="55"/>
      <c r="C259" s="318"/>
      <c r="D259" s="288"/>
      <c r="E259" s="319"/>
      <c r="F259" s="350"/>
      <c r="G259" s="372"/>
      <c r="H259" s="351"/>
      <c r="I259" s="355"/>
      <c r="J259" s="357"/>
      <c r="K259" s="359"/>
      <c r="L259" s="55"/>
    </row>
    <row r="260" spans="2:14" x14ac:dyDescent="0.2">
      <c r="B260" s="55"/>
      <c r="C260" s="318"/>
      <c r="D260" s="288"/>
      <c r="E260" s="319"/>
      <c r="F260" s="350"/>
      <c r="G260" s="372"/>
      <c r="H260" s="351"/>
      <c r="I260" s="355"/>
      <c r="J260" s="357"/>
      <c r="K260" s="359"/>
      <c r="L260" s="55"/>
    </row>
    <row r="261" spans="2:14" x14ac:dyDescent="0.2">
      <c r="B261" s="55"/>
      <c r="C261" s="80"/>
      <c r="D261" s="81"/>
      <c r="E261" s="81"/>
      <c r="F261" s="352"/>
      <c r="G261" s="373"/>
      <c r="H261" s="353"/>
      <c r="I261" s="121"/>
      <c r="J261" s="122"/>
      <c r="K261" s="359"/>
      <c r="L261" s="55"/>
    </row>
    <row r="262" spans="2:14" x14ac:dyDescent="0.2">
      <c r="B262" s="55"/>
      <c r="C262" s="99"/>
      <c r="D262" s="100"/>
      <c r="E262" s="100"/>
      <c r="F262" s="348" t="s">
        <v>364</v>
      </c>
      <c r="G262" s="371"/>
      <c r="H262" s="349"/>
      <c r="I262" s="123"/>
      <c r="J262" s="124"/>
      <c r="K262" s="358"/>
      <c r="L262" s="55"/>
      <c r="N262" s="53" t="s">
        <v>48</v>
      </c>
    </row>
    <row r="263" spans="2:14" x14ac:dyDescent="0.2">
      <c r="B263" s="55"/>
      <c r="C263" s="318" t="s">
        <v>135</v>
      </c>
      <c r="D263" s="288"/>
      <c r="E263" s="319"/>
      <c r="F263" s="350"/>
      <c r="G263" s="372"/>
      <c r="H263" s="351"/>
      <c r="I263" s="355" t="s">
        <v>371</v>
      </c>
      <c r="J263" s="357"/>
      <c r="K263" s="359"/>
      <c r="L263" s="55"/>
    </row>
    <row r="264" spans="2:14" x14ac:dyDescent="0.2">
      <c r="B264" s="55"/>
      <c r="C264" s="318"/>
      <c r="D264" s="288"/>
      <c r="E264" s="319"/>
      <c r="F264" s="350"/>
      <c r="G264" s="372"/>
      <c r="H264" s="351"/>
      <c r="I264" s="355"/>
      <c r="J264" s="357"/>
      <c r="K264" s="359"/>
      <c r="L264" s="55"/>
    </row>
    <row r="265" spans="2:14" x14ac:dyDescent="0.2">
      <c r="B265" s="55"/>
      <c r="C265" s="318"/>
      <c r="D265" s="288"/>
      <c r="E265" s="319"/>
      <c r="F265" s="350"/>
      <c r="G265" s="372"/>
      <c r="H265" s="351"/>
      <c r="I265" s="355"/>
      <c r="J265" s="357"/>
      <c r="K265" s="359"/>
      <c r="L265" s="55"/>
    </row>
    <row r="266" spans="2:14" x14ac:dyDescent="0.2">
      <c r="B266" s="55"/>
      <c r="C266" s="318"/>
      <c r="D266" s="288"/>
      <c r="E266" s="319"/>
      <c r="F266" s="350"/>
      <c r="G266" s="372"/>
      <c r="H266" s="351"/>
      <c r="I266" s="355"/>
      <c r="J266" s="357"/>
      <c r="K266" s="359"/>
      <c r="L266" s="55"/>
    </row>
    <row r="267" spans="2:14" x14ac:dyDescent="0.2">
      <c r="B267" s="55"/>
      <c r="C267" s="318"/>
      <c r="D267" s="288"/>
      <c r="E267" s="319"/>
      <c r="F267" s="350"/>
      <c r="G267" s="372"/>
      <c r="H267" s="351"/>
      <c r="I267" s="355"/>
      <c r="J267" s="357"/>
      <c r="K267" s="359"/>
      <c r="L267" s="55"/>
    </row>
    <row r="268" spans="2:14" x14ac:dyDescent="0.2">
      <c r="B268" s="55"/>
      <c r="C268" s="318"/>
      <c r="D268" s="288"/>
      <c r="E268" s="319"/>
      <c r="F268" s="350"/>
      <c r="G268" s="372"/>
      <c r="H268" s="351"/>
      <c r="I268" s="355"/>
      <c r="J268" s="357"/>
      <c r="K268" s="359"/>
      <c r="L268" s="55"/>
    </row>
    <row r="269" spans="2:14" x14ac:dyDescent="0.2">
      <c r="B269" s="55"/>
      <c r="C269" s="318"/>
      <c r="D269" s="288"/>
      <c r="E269" s="319"/>
      <c r="F269" s="350"/>
      <c r="G269" s="372"/>
      <c r="H269" s="351"/>
      <c r="I269" s="355"/>
      <c r="J269" s="357"/>
      <c r="K269" s="359"/>
      <c r="L269" s="55"/>
    </row>
    <row r="270" spans="2:14" x14ac:dyDescent="0.2">
      <c r="B270" s="55"/>
      <c r="C270" s="80"/>
      <c r="D270" s="81"/>
      <c r="E270" s="81"/>
      <c r="F270" s="352"/>
      <c r="G270" s="373"/>
      <c r="H270" s="353"/>
      <c r="I270" s="121"/>
      <c r="J270" s="122"/>
      <c r="K270" s="360"/>
      <c r="L270" s="55"/>
    </row>
    <row r="271" spans="2:14" x14ac:dyDescent="0.2">
      <c r="B271" s="55"/>
      <c r="C271" s="99"/>
      <c r="D271" s="100"/>
      <c r="E271" s="100"/>
      <c r="F271" s="348" t="s">
        <v>362</v>
      </c>
      <c r="G271" s="371"/>
      <c r="H271" s="349"/>
      <c r="I271" s="123"/>
      <c r="J271" s="124"/>
      <c r="K271" s="358"/>
      <c r="L271" s="55"/>
      <c r="N271" s="53" t="s">
        <v>50</v>
      </c>
    </row>
    <row r="272" spans="2:14" x14ac:dyDescent="0.2">
      <c r="B272" s="55"/>
      <c r="C272" s="318" t="s">
        <v>136</v>
      </c>
      <c r="D272" s="288"/>
      <c r="E272" s="319"/>
      <c r="F272" s="350"/>
      <c r="G272" s="372"/>
      <c r="H272" s="351"/>
      <c r="I272" s="355" t="s">
        <v>372</v>
      </c>
      <c r="J272" s="357"/>
      <c r="K272" s="359"/>
      <c r="L272" s="55"/>
    </row>
    <row r="273" spans="2:14" x14ac:dyDescent="0.2">
      <c r="B273" s="55"/>
      <c r="C273" s="318"/>
      <c r="D273" s="288"/>
      <c r="E273" s="319"/>
      <c r="F273" s="350"/>
      <c r="G273" s="372"/>
      <c r="H273" s="351"/>
      <c r="I273" s="355"/>
      <c r="J273" s="357"/>
      <c r="K273" s="359"/>
      <c r="L273" s="55"/>
    </row>
    <row r="274" spans="2:14" x14ac:dyDescent="0.2">
      <c r="B274" s="55"/>
      <c r="C274" s="318"/>
      <c r="D274" s="288"/>
      <c r="E274" s="319"/>
      <c r="F274" s="350"/>
      <c r="G274" s="372"/>
      <c r="H274" s="351"/>
      <c r="I274" s="355"/>
      <c r="J274" s="357"/>
      <c r="K274" s="359"/>
      <c r="L274" s="55"/>
    </row>
    <row r="275" spans="2:14" x14ac:dyDescent="0.2">
      <c r="B275" s="55"/>
      <c r="C275" s="318"/>
      <c r="D275" s="288"/>
      <c r="E275" s="319"/>
      <c r="F275" s="350"/>
      <c r="G275" s="372"/>
      <c r="H275" s="351"/>
      <c r="I275" s="355"/>
      <c r="J275" s="357"/>
      <c r="K275" s="359"/>
      <c r="L275" s="55"/>
    </row>
    <row r="276" spans="2:14" x14ac:dyDescent="0.2">
      <c r="B276" s="55"/>
      <c r="C276" s="318"/>
      <c r="D276" s="288"/>
      <c r="E276" s="319"/>
      <c r="F276" s="350"/>
      <c r="G276" s="372"/>
      <c r="H276" s="351"/>
      <c r="I276" s="355"/>
      <c r="J276" s="357"/>
      <c r="K276" s="359"/>
      <c r="L276" s="55"/>
    </row>
    <row r="277" spans="2:14" x14ac:dyDescent="0.2">
      <c r="B277" s="55"/>
      <c r="C277" s="318"/>
      <c r="D277" s="288"/>
      <c r="E277" s="319"/>
      <c r="F277" s="350"/>
      <c r="G277" s="372"/>
      <c r="H277" s="351"/>
      <c r="I277" s="355"/>
      <c r="J277" s="357"/>
      <c r="K277" s="359"/>
      <c r="L277" s="55"/>
    </row>
    <row r="278" spans="2:14" x14ac:dyDescent="0.2">
      <c r="B278" s="55"/>
      <c r="C278" s="318"/>
      <c r="D278" s="288"/>
      <c r="E278" s="319"/>
      <c r="F278" s="350"/>
      <c r="G278" s="372"/>
      <c r="H278" s="351"/>
      <c r="I278" s="355"/>
      <c r="J278" s="357"/>
      <c r="K278" s="359"/>
      <c r="L278" s="55"/>
    </row>
    <row r="279" spans="2:14" x14ac:dyDescent="0.2">
      <c r="B279" s="55"/>
      <c r="C279" s="125"/>
      <c r="D279" s="126"/>
      <c r="E279" s="126"/>
      <c r="F279" s="352"/>
      <c r="G279" s="373"/>
      <c r="H279" s="353"/>
      <c r="I279" s="127"/>
      <c r="J279" s="128"/>
      <c r="K279" s="360"/>
      <c r="L279" s="55"/>
    </row>
    <row r="280" spans="2:14" x14ac:dyDescent="0.2">
      <c r="B280" s="55"/>
      <c r="C280" s="317" t="str">
        <f>IF(COUNTIFS(K237:K279,"x")&gt;1,"Bitte setzen Sie nur ein Kreuz.","")</f>
        <v/>
      </c>
      <c r="D280" s="317"/>
      <c r="E280" s="317"/>
      <c r="F280" s="317"/>
      <c r="G280" s="317"/>
      <c r="H280" s="317"/>
      <c r="I280" s="317"/>
      <c r="J280" s="317"/>
      <c r="K280" s="317"/>
      <c r="L280" s="55"/>
      <c r="N280" s="54"/>
    </row>
    <row r="281" spans="2:14" x14ac:dyDescent="0.2">
      <c r="B281" s="55"/>
      <c r="C281" s="317"/>
      <c r="D281" s="317"/>
      <c r="E281" s="317"/>
      <c r="F281" s="317"/>
      <c r="G281" s="317"/>
      <c r="H281" s="317"/>
      <c r="I281" s="317"/>
      <c r="J281" s="317"/>
      <c r="K281" s="317"/>
      <c r="L281" s="55"/>
      <c r="N281" s="54"/>
    </row>
    <row r="282" spans="2:14" x14ac:dyDescent="0.2">
      <c r="B282" s="55"/>
      <c r="C282" s="129"/>
      <c r="D282" s="129"/>
      <c r="E282" s="129"/>
      <c r="F282" s="129"/>
      <c r="G282" s="129"/>
      <c r="H282" s="129"/>
      <c r="I282" s="129"/>
      <c r="J282" s="129"/>
      <c r="K282" s="129"/>
      <c r="L282" s="55"/>
    </row>
    <row r="283" spans="2:14" x14ac:dyDescent="0.2">
      <c r="B283" s="55"/>
      <c r="C283" s="62" t="s">
        <v>104</v>
      </c>
      <c r="D283" s="61"/>
      <c r="E283" s="61"/>
      <c r="F283" s="61"/>
      <c r="G283" s="61"/>
      <c r="H283" s="61"/>
      <c r="I283" s="61"/>
      <c r="J283" s="61"/>
      <c r="K283" s="61"/>
      <c r="L283" s="55"/>
    </row>
    <row r="284" spans="2:14" x14ac:dyDescent="0.2">
      <c r="B284" s="55"/>
      <c r="C284" s="327"/>
      <c r="D284" s="328"/>
      <c r="E284" s="328"/>
      <c r="F284" s="328"/>
      <c r="G284" s="328"/>
      <c r="H284" s="328"/>
      <c r="I284" s="328"/>
      <c r="J284" s="328"/>
      <c r="K284" s="329"/>
      <c r="L284" s="55"/>
    </row>
    <row r="285" spans="2:14" x14ac:dyDescent="0.2">
      <c r="B285" s="55"/>
      <c r="C285" s="330"/>
      <c r="D285" s="331"/>
      <c r="E285" s="331"/>
      <c r="F285" s="331"/>
      <c r="G285" s="331"/>
      <c r="H285" s="331"/>
      <c r="I285" s="331"/>
      <c r="J285" s="331"/>
      <c r="K285" s="332"/>
      <c r="L285" s="55"/>
    </row>
    <row r="286" spans="2:14" x14ac:dyDescent="0.2">
      <c r="B286" s="55"/>
      <c r="C286" s="330"/>
      <c r="D286" s="331"/>
      <c r="E286" s="331"/>
      <c r="F286" s="331"/>
      <c r="G286" s="331"/>
      <c r="H286" s="331"/>
      <c r="I286" s="331"/>
      <c r="J286" s="331"/>
      <c r="K286" s="332"/>
      <c r="L286" s="55"/>
    </row>
    <row r="287" spans="2:14" x14ac:dyDescent="0.2">
      <c r="B287" s="55"/>
      <c r="C287" s="330"/>
      <c r="D287" s="331"/>
      <c r="E287" s="331"/>
      <c r="F287" s="331"/>
      <c r="G287" s="331"/>
      <c r="H287" s="331"/>
      <c r="I287" s="331"/>
      <c r="J287" s="331"/>
      <c r="K287" s="332"/>
      <c r="L287" s="55"/>
    </row>
    <row r="288" spans="2:14" x14ac:dyDescent="0.2">
      <c r="B288" s="55"/>
      <c r="C288" s="330"/>
      <c r="D288" s="331"/>
      <c r="E288" s="331"/>
      <c r="F288" s="331"/>
      <c r="G288" s="331"/>
      <c r="H288" s="331"/>
      <c r="I288" s="331"/>
      <c r="J288" s="331"/>
      <c r="K288" s="332"/>
      <c r="L288" s="55"/>
    </row>
    <row r="289" spans="2:16" x14ac:dyDescent="0.2">
      <c r="B289" s="55"/>
      <c r="C289" s="333"/>
      <c r="D289" s="334"/>
      <c r="E289" s="334"/>
      <c r="F289" s="334"/>
      <c r="G289" s="334"/>
      <c r="H289" s="334"/>
      <c r="I289" s="334"/>
      <c r="J289" s="334"/>
      <c r="K289" s="335"/>
      <c r="L289" s="55"/>
    </row>
    <row r="290" spans="2:16" x14ac:dyDescent="0.2">
      <c r="B290" s="55"/>
      <c r="C290" s="55"/>
      <c r="D290" s="55"/>
      <c r="E290" s="55"/>
      <c r="F290" s="55"/>
      <c r="G290" s="55"/>
      <c r="H290" s="55"/>
      <c r="I290" s="55"/>
      <c r="J290" s="55"/>
      <c r="K290" s="55"/>
      <c r="L290" s="55"/>
    </row>
    <row r="291" spans="2:16" x14ac:dyDescent="0.2">
      <c r="B291" s="55"/>
      <c r="C291" s="55"/>
      <c r="D291" s="55"/>
      <c r="E291" s="55"/>
      <c r="F291" s="55"/>
      <c r="G291" s="55"/>
      <c r="H291" s="55"/>
      <c r="I291" s="55"/>
      <c r="J291" s="55"/>
      <c r="K291" s="55"/>
      <c r="L291" s="55"/>
    </row>
    <row r="292" spans="2:16" x14ac:dyDescent="0.2">
      <c r="B292" s="55"/>
      <c r="C292" s="61"/>
      <c r="D292" s="61"/>
      <c r="E292" s="61"/>
      <c r="F292" s="61"/>
      <c r="G292" s="61"/>
      <c r="H292" s="61"/>
      <c r="I292" s="61"/>
      <c r="J292" s="61"/>
      <c r="K292" s="61"/>
      <c r="L292" s="55"/>
    </row>
    <row r="293" spans="2:16" x14ac:dyDescent="0.2">
      <c r="B293" s="55"/>
      <c r="C293" s="63" t="s">
        <v>14</v>
      </c>
      <c r="D293" s="304" t="s">
        <v>279</v>
      </c>
      <c r="E293" s="304"/>
      <c r="F293" s="304"/>
      <c r="G293" s="304"/>
      <c r="H293" s="304"/>
      <c r="I293" s="304"/>
      <c r="J293" s="304"/>
      <c r="K293" s="304"/>
      <c r="L293" s="55"/>
    </row>
    <row r="294" spans="2:16" x14ac:dyDescent="0.2">
      <c r="B294" s="55"/>
      <c r="C294" s="64"/>
      <c r="D294" s="304"/>
      <c r="E294" s="304"/>
      <c r="F294" s="304"/>
      <c r="G294" s="304"/>
      <c r="H294" s="304"/>
      <c r="I294" s="304"/>
      <c r="J294" s="304"/>
      <c r="K294" s="304"/>
      <c r="L294" s="55"/>
    </row>
    <row r="295" spans="2:16" x14ac:dyDescent="0.2">
      <c r="B295" s="55"/>
      <c r="C295" s="64"/>
      <c r="D295" s="304"/>
      <c r="E295" s="304"/>
      <c r="F295" s="304"/>
      <c r="G295" s="304"/>
      <c r="H295" s="304"/>
      <c r="I295" s="304"/>
      <c r="J295" s="304"/>
      <c r="K295" s="304"/>
      <c r="L295" s="55"/>
    </row>
    <row r="296" spans="2:16" x14ac:dyDescent="0.2">
      <c r="B296" s="55"/>
      <c r="C296" s="61"/>
      <c r="D296" s="85"/>
      <c r="E296" s="85"/>
      <c r="F296" s="85"/>
      <c r="G296" s="85"/>
      <c r="H296" s="85"/>
      <c r="I296" s="85"/>
      <c r="J296" s="85"/>
      <c r="K296" s="85"/>
      <c r="L296" s="55"/>
    </row>
    <row r="297" spans="2:16" x14ac:dyDescent="0.2">
      <c r="B297" s="55"/>
      <c r="C297" s="354" t="s">
        <v>2</v>
      </c>
      <c r="D297" s="354"/>
      <c r="E297" s="354"/>
      <c r="F297" s="354"/>
      <c r="G297" s="354" t="s">
        <v>8</v>
      </c>
      <c r="H297" s="354"/>
      <c r="I297" s="354"/>
      <c r="J297" s="364" t="s">
        <v>10</v>
      </c>
      <c r="K297" s="365"/>
      <c r="L297" s="55"/>
    </row>
    <row r="298" spans="2:16" x14ac:dyDescent="0.2">
      <c r="B298" s="55"/>
      <c r="C298" s="130"/>
      <c r="D298" s="111"/>
      <c r="E298" s="111"/>
      <c r="F298" s="112"/>
      <c r="G298" s="337" t="s">
        <v>287</v>
      </c>
      <c r="H298" s="338"/>
      <c r="I298" s="339"/>
      <c r="J298" s="374">
        <v>2</v>
      </c>
      <c r="K298" s="361"/>
      <c r="L298" s="55"/>
      <c r="N298" s="53">
        <v>2</v>
      </c>
      <c r="P298" s="54" t="s">
        <v>465</v>
      </c>
    </row>
    <row r="299" spans="2:16" x14ac:dyDescent="0.2">
      <c r="B299" s="55"/>
      <c r="C299" s="318" t="s">
        <v>273</v>
      </c>
      <c r="D299" s="288"/>
      <c r="E299" s="288"/>
      <c r="F299" s="319"/>
      <c r="G299" s="340"/>
      <c r="H299" s="341"/>
      <c r="I299" s="342"/>
      <c r="J299" s="375"/>
      <c r="K299" s="362"/>
      <c r="L299" s="55"/>
    </row>
    <row r="300" spans="2:16" x14ac:dyDescent="0.2">
      <c r="B300" s="55"/>
      <c r="C300" s="318"/>
      <c r="D300" s="288"/>
      <c r="E300" s="288"/>
      <c r="F300" s="319"/>
      <c r="G300" s="340"/>
      <c r="H300" s="341"/>
      <c r="I300" s="342"/>
      <c r="J300" s="375"/>
      <c r="K300" s="362"/>
      <c r="L300" s="55"/>
    </row>
    <row r="301" spans="2:16" x14ac:dyDescent="0.2">
      <c r="B301" s="55"/>
      <c r="C301" s="318"/>
      <c r="D301" s="288"/>
      <c r="E301" s="288"/>
      <c r="F301" s="319"/>
      <c r="G301" s="340"/>
      <c r="H301" s="341"/>
      <c r="I301" s="342"/>
      <c r="J301" s="375"/>
      <c r="K301" s="362"/>
      <c r="L301" s="55"/>
    </row>
    <row r="302" spans="2:16" x14ac:dyDescent="0.2">
      <c r="B302" s="55"/>
      <c r="C302" s="318"/>
      <c r="D302" s="288"/>
      <c r="E302" s="288"/>
      <c r="F302" s="319"/>
      <c r="G302" s="340"/>
      <c r="H302" s="341"/>
      <c r="I302" s="342"/>
      <c r="J302" s="375"/>
      <c r="K302" s="362"/>
      <c r="L302" s="55"/>
    </row>
    <row r="303" spans="2:16" x14ac:dyDescent="0.2">
      <c r="B303" s="55"/>
      <c r="C303" s="318"/>
      <c r="D303" s="288"/>
      <c r="E303" s="288"/>
      <c r="F303" s="319"/>
      <c r="G303" s="340"/>
      <c r="H303" s="341"/>
      <c r="I303" s="342"/>
      <c r="J303" s="375"/>
      <c r="K303" s="362"/>
      <c r="L303" s="55"/>
    </row>
    <row r="304" spans="2:16" x14ac:dyDescent="0.2">
      <c r="B304" s="55"/>
      <c r="C304" s="318"/>
      <c r="D304" s="288"/>
      <c r="E304" s="288"/>
      <c r="F304" s="319"/>
      <c r="G304" s="340"/>
      <c r="H304" s="341"/>
      <c r="I304" s="342"/>
      <c r="J304" s="375"/>
      <c r="K304" s="362"/>
      <c r="L304" s="55"/>
    </row>
    <row r="305" spans="2:16" x14ac:dyDescent="0.2">
      <c r="B305" s="55"/>
      <c r="C305" s="113"/>
      <c r="D305" s="114"/>
      <c r="E305" s="114"/>
      <c r="F305" s="115"/>
      <c r="G305" s="343"/>
      <c r="H305" s="344"/>
      <c r="I305" s="345"/>
      <c r="J305" s="386"/>
      <c r="K305" s="363"/>
      <c r="L305" s="55"/>
    </row>
    <row r="306" spans="2:16" x14ac:dyDescent="0.2">
      <c r="B306" s="55"/>
      <c r="C306" s="110"/>
      <c r="D306" s="111"/>
      <c r="E306" s="111"/>
      <c r="F306" s="112"/>
      <c r="G306" s="337" t="s">
        <v>288</v>
      </c>
      <c r="H306" s="338"/>
      <c r="I306" s="339"/>
      <c r="J306" s="374">
        <v>1.9</v>
      </c>
      <c r="K306" s="361"/>
      <c r="L306" s="55"/>
      <c r="N306" s="53">
        <v>1.9</v>
      </c>
      <c r="P306" s="54" t="s">
        <v>466</v>
      </c>
    </row>
    <row r="307" spans="2:16" x14ac:dyDescent="0.2">
      <c r="B307" s="55"/>
      <c r="C307" s="318" t="s">
        <v>274</v>
      </c>
      <c r="D307" s="288"/>
      <c r="E307" s="288"/>
      <c r="F307" s="319"/>
      <c r="G307" s="340"/>
      <c r="H307" s="341"/>
      <c r="I307" s="342"/>
      <c r="J307" s="375"/>
      <c r="K307" s="362"/>
      <c r="L307" s="55"/>
    </row>
    <row r="308" spans="2:16" x14ac:dyDescent="0.2">
      <c r="B308" s="55"/>
      <c r="C308" s="318"/>
      <c r="D308" s="288"/>
      <c r="E308" s="288"/>
      <c r="F308" s="319"/>
      <c r="G308" s="340"/>
      <c r="H308" s="341"/>
      <c r="I308" s="342"/>
      <c r="J308" s="375"/>
      <c r="K308" s="362"/>
      <c r="L308" s="55"/>
    </row>
    <row r="309" spans="2:16" x14ac:dyDescent="0.2">
      <c r="B309" s="55"/>
      <c r="C309" s="318"/>
      <c r="D309" s="288"/>
      <c r="E309" s="288"/>
      <c r="F309" s="319"/>
      <c r="G309" s="340"/>
      <c r="H309" s="341"/>
      <c r="I309" s="342"/>
      <c r="J309" s="375"/>
      <c r="K309" s="362"/>
      <c r="L309" s="55"/>
    </row>
    <row r="310" spans="2:16" x14ac:dyDescent="0.2">
      <c r="B310" s="55"/>
      <c r="C310" s="318"/>
      <c r="D310" s="288"/>
      <c r="E310" s="288"/>
      <c r="F310" s="319"/>
      <c r="G310" s="340"/>
      <c r="H310" s="341"/>
      <c r="I310" s="342"/>
      <c r="J310" s="375"/>
      <c r="K310" s="362"/>
      <c r="L310" s="55"/>
    </row>
    <row r="311" spans="2:16" x14ac:dyDescent="0.2">
      <c r="B311" s="55"/>
      <c r="C311" s="318"/>
      <c r="D311" s="288"/>
      <c r="E311" s="288"/>
      <c r="F311" s="319"/>
      <c r="G311" s="340"/>
      <c r="H311" s="341"/>
      <c r="I311" s="342"/>
      <c r="J311" s="375"/>
      <c r="K311" s="362"/>
      <c r="L311" s="55"/>
    </row>
    <row r="312" spans="2:16" x14ac:dyDescent="0.2">
      <c r="B312" s="55"/>
      <c r="C312" s="318"/>
      <c r="D312" s="288"/>
      <c r="E312" s="288"/>
      <c r="F312" s="319"/>
      <c r="G312" s="340"/>
      <c r="H312" s="341"/>
      <c r="I312" s="342"/>
      <c r="J312" s="375"/>
      <c r="K312" s="362"/>
      <c r="L312" s="55"/>
    </row>
    <row r="313" spans="2:16" x14ac:dyDescent="0.2">
      <c r="B313" s="55"/>
      <c r="C313" s="368"/>
      <c r="D313" s="369"/>
      <c r="E313" s="369"/>
      <c r="F313" s="370"/>
      <c r="G313" s="343"/>
      <c r="H313" s="344"/>
      <c r="I313" s="345"/>
      <c r="J313" s="376"/>
      <c r="K313" s="363"/>
      <c r="L313" s="55"/>
    </row>
    <row r="314" spans="2:16" x14ac:dyDescent="0.2">
      <c r="B314" s="55"/>
      <c r="C314" s="73"/>
      <c r="D314" s="74"/>
      <c r="E314" s="74"/>
      <c r="F314" s="103"/>
      <c r="G314" s="337" t="s">
        <v>289</v>
      </c>
      <c r="H314" s="338"/>
      <c r="I314" s="339"/>
      <c r="J314" s="374">
        <v>1.8</v>
      </c>
      <c r="K314" s="361"/>
      <c r="L314" s="55"/>
      <c r="N314" s="53">
        <v>1.8</v>
      </c>
      <c r="P314" s="54" t="s">
        <v>467</v>
      </c>
    </row>
    <row r="315" spans="2:16" x14ac:dyDescent="0.2">
      <c r="B315" s="55"/>
      <c r="C315" s="318" t="s">
        <v>275</v>
      </c>
      <c r="D315" s="288"/>
      <c r="E315" s="288"/>
      <c r="F315" s="319"/>
      <c r="G315" s="340"/>
      <c r="H315" s="341"/>
      <c r="I315" s="342"/>
      <c r="J315" s="375"/>
      <c r="K315" s="362"/>
      <c r="L315" s="55"/>
    </row>
    <row r="316" spans="2:16" x14ac:dyDescent="0.2">
      <c r="B316" s="55"/>
      <c r="C316" s="318"/>
      <c r="D316" s="288"/>
      <c r="E316" s="288"/>
      <c r="F316" s="319"/>
      <c r="G316" s="340"/>
      <c r="H316" s="341"/>
      <c r="I316" s="342"/>
      <c r="J316" s="375"/>
      <c r="K316" s="362"/>
      <c r="L316" s="55"/>
    </row>
    <row r="317" spans="2:16" x14ac:dyDescent="0.2">
      <c r="B317" s="55"/>
      <c r="C317" s="318"/>
      <c r="D317" s="288"/>
      <c r="E317" s="288"/>
      <c r="F317" s="319"/>
      <c r="G317" s="340"/>
      <c r="H317" s="341"/>
      <c r="I317" s="342"/>
      <c r="J317" s="375"/>
      <c r="K317" s="362"/>
      <c r="L317" s="55"/>
    </row>
    <row r="318" spans="2:16" x14ac:dyDescent="0.2">
      <c r="B318" s="55"/>
      <c r="C318" s="318"/>
      <c r="D318" s="288"/>
      <c r="E318" s="288"/>
      <c r="F318" s="319"/>
      <c r="G318" s="340"/>
      <c r="H318" s="341"/>
      <c r="I318" s="342"/>
      <c r="J318" s="375"/>
      <c r="K318" s="362"/>
      <c r="L318" s="55"/>
    </row>
    <row r="319" spans="2:16" x14ac:dyDescent="0.2">
      <c r="B319" s="55"/>
      <c r="C319" s="318"/>
      <c r="D319" s="288"/>
      <c r="E319" s="288"/>
      <c r="F319" s="319"/>
      <c r="G319" s="340"/>
      <c r="H319" s="341"/>
      <c r="I319" s="342"/>
      <c r="J319" s="375"/>
      <c r="K319" s="362"/>
      <c r="L319" s="55"/>
    </row>
    <row r="320" spans="2:16" x14ac:dyDescent="0.2">
      <c r="B320" s="55"/>
      <c r="C320" s="318"/>
      <c r="D320" s="288"/>
      <c r="E320" s="288"/>
      <c r="F320" s="319"/>
      <c r="G320" s="340"/>
      <c r="H320" s="341"/>
      <c r="I320" s="342"/>
      <c r="J320" s="375"/>
      <c r="K320" s="362"/>
      <c r="L320" s="55"/>
    </row>
    <row r="321" spans="2:16" x14ac:dyDescent="0.2">
      <c r="B321" s="55"/>
      <c r="C321" s="368"/>
      <c r="D321" s="369"/>
      <c r="E321" s="369"/>
      <c r="F321" s="370"/>
      <c r="G321" s="343"/>
      <c r="H321" s="344"/>
      <c r="I321" s="345"/>
      <c r="J321" s="376"/>
      <c r="K321" s="363"/>
      <c r="L321" s="55"/>
    </row>
    <row r="322" spans="2:16" x14ac:dyDescent="0.2">
      <c r="B322" s="55"/>
      <c r="C322" s="73"/>
      <c r="D322" s="74"/>
      <c r="E322" s="74"/>
      <c r="F322" s="103"/>
      <c r="G322" s="337" t="s">
        <v>290</v>
      </c>
      <c r="H322" s="338"/>
      <c r="I322" s="339"/>
      <c r="J322" s="374">
        <v>1.7</v>
      </c>
      <c r="K322" s="361"/>
      <c r="L322" s="55"/>
      <c r="N322" s="53">
        <v>1.7</v>
      </c>
      <c r="P322" s="54" t="s">
        <v>468</v>
      </c>
    </row>
    <row r="323" spans="2:16" x14ac:dyDescent="0.2">
      <c r="B323" s="55"/>
      <c r="C323" s="318" t="s">
        <v>276</v>
      </c>
      <c r="D323" s="288"/>
      <c r="E323" s="288"/>
      <c r="F323" s="319"/>
      <c r="G323" s="340"/>
      <c r="H323" s="341"/>
      <c r="I323" s="342"/>
      <c r="J323" s="375"/>
      <c r="K323" s="362"/>
      <c r="L323" s="55"/>
    </row>
    <row r="324" spans="2:16" x14ac:dyDescent="0.2">
      <c r="B324" s="55"/>
      <c r="C324" s="318"/>
      <c r="D324" s="288"/>
      <c r="E324" s="288"/>
      <c r="F324" s="319"/>
      <c r="G324" s="340"/>
      <c r="H324" s="341"/>
      <c r="I324" s="342"/>
      <c r="J324" s="375"/>
      <c r="K324" s="362"/>
      <c r="L324" s="55"/>
    </row>
    <row r="325" spans="2:16" x14ac:dyDescent="0.2">
      <c r="B325" s="55"/>
      <c r="C325" s="318"/>
      <c r="D325" s="288"/>
      <c r="E325" s="288"/>
      <c r="F325" s="319"/>
      <c r="G325" s="340"/>
      <c r="H325" s="341"/>
      <c r="I325" s="342"/>
      <c r="J325" s="375"/>
      <c r="K325" s="362"/>
      <c r="L325" s="55"/>
    </row>
    <row r="326" spans="2:16" x14ac:dyDescent="0.2">
      <c r="B326" s="55"/>
      <c r="C326" s="318"/>
      <c r="D326" s="288"/>
      <c r="E326" s="288"/>
      <c r="F326" s="319"/>
      <c r="G326" s="340"/>
      <c r="H326" s="341"/>
      <c r="I326" s="342"/>
      <c r="J326" s="375"/>
      <c r="K326" s="362"/>
      <c r="L326" s="55"/>
    </row>
    <row r="327" spans="2:16" x14ac:dyDescent="0.2">
      <c r="B327" s="55"/>
      <c r="C327" s="318"/>
      <c r="D327" s="288"/>
      <c r="E327" s="288"/>
      <c r="F327" s="319"/>
      <c r="G327" s="340"/>
      <c r="H327" s="341"/>
      <c r="I327" s="342"/>
      <c r="J327" s="375"/>
      <c r="K327" s="362"/>
      <c r="L327" s="55"/>
    </row>
    <row r="328" spans="2:16" x14ac:dyDescent="0.2">
      <c r="B328" s="55"/>
      <c r="C328" s="318"/>
      <c r="D328" s="288"/>
      <c r="E328" s="288"/>
      <c r="F328" s="319"/>
      <c r="G328" s="340"/>
      <c r="H328" s="341"/>
      <c r="I328" s="342"/>
      <c r="J328" s="375"/>
      <c r="K328" s="362"/>
      <c r="L328" s="55"/>
    </row>
    <row r="329" spans="2:16" x14ac:dyDescent="0.2">
      <c r="B329" s="55"/>
      <c r="C329" s="318"/>
      <c r="D329" s="288"/>
      <c r="E329" s="288"/>
      <c r="F329" s="319"/>
      <c r="G329" s="340"/>
      <c r="H329" s="341"/>
      <c r="I329" s="342"/>
      <c r="J329" s="375"/>
      <c r="K329" s="362"/>
      <c r="L329" s="55"/>
    </row>
    <row r="330" spans="2:16" x14ac:dyDescent="0.2">
      <c r="B330" s="55"/>
      <c r="C330" s="318"/>
      <c r="D330" s="288"/>
      <c r="E330" s="288"/>
      <c r="F330" s="319"/>
      <c r="G330" s="340"/>
      <c r="H330" s="341"/>
      <c r="I330" s="342"/>
      <c r="J330" s="375"/>
      <c r="K330" s="362"/>
      <c r="L330" s="55"/>
    </row>
    <row r="331" spans="2:16" x14ac:dyDescent="0.2">
      <c r="B331" s="55"/>
      <c r="C331" s="318"/>
      <c r="D331" s="288"/>
      <c r="E331" s="288"/>
      <c r="F331" s="319"/>
      <c r="G331" s="340"/>
      <c r="H331" s="341"/>
      <c r="I331" s="342"/>
      <c r="J331" s="375"/>
      <c r="K331" s="362"/>
      <c r="L331" s="55"/>
    </row>
    <row r="332" spans="2:16" x14ac:dyDescent="0.2">
      <c r="B332" s="55"/>
      <c r="C332" s="368"/>
      <c r="D332" s="369"/>
      <c r="E332" s="369"/>
      <c r="F332" s="370"/>
      <c r="G332" s="343"/>
      <c r="H332" s="344"/>
      <c r="I332" s="345"/>
      <c r="J332" s="376"/>
      <c r="K332" s="363"/>
      <c r="L332" s="55"/>
    </row>
    <row r="333" spans="2:16" x14ac:dyDescent="0.2">
      <c r="B333" s="55"/>
      <c r="C333" s="73"/>
      <c r="D333" s="74"/>
      <c r="E333" s="74"/>
      <c r="F333" s="103"/>
      <c r="G333" s="337" t="s">
        <v>291</v>
      </c>
      <c r="H333" s="338"/>
      <c r="I333" s="339"/>
      <c r="J333" s="374">
        <v>1</v>
      </c>
      <c r="K333" s="361"/>
      <c r="L333" s="55"/>
      <c r="N333" s="53">
        <v>1</v>
      </c>
    </row>
    <row r="334" spans="2:16" x14ac:dyDescent="0.2">
      <c r="B334" s="55"/>
      <c r="C334" s="366" t="s">
        <v>277</v>
      </c>
      <c r="D334" s="366"/>
      <c r="E334" s="366"/>
      <c r="F334" s="366"/>
      <c r="G334" s="340"/>
      <c r="H334" s="341"/>
      <c r="I334" s="342"/>
      <c r="J334" s="375"/>
      <c r="K334" s="362"/>
      <c r="L334" s="55"/>
    </row>
    <row r="335" spans="2:16" x14ac:dyDescent="0.2">
      <c r="B335" s="55"/>
      <c r="C335" s="367"/>
      <c r="D335" s="367"/>
      <c r="E335" s="367"/>
      <c r="F335" s="367"/>
      <c r="G335" s="340"/>
      <c r="H335" s="341"/>
      <c r="I335" s="342"/>
      <c r="J335" s="375"/>
      <c r="K335" s="362"/>
      <c r="L335" s="55"/>
    </row>
    <row r="336" spans="2:16" x14ac:dyDescent="0.2">
      <c r="B336" s="55"/>
      <c r="C336" s="367"/>
      <c r="D336" s="367"/>
      <c r="E336" s="367"/>
      <c r="F336" s="367"/>
      <c r="G336" s="340"/>
      <c r="H336" s="341"/>
      <c r="I336" s="342"/>
      <c r="J336" s="375"/>
      <c r="K336" s="362"/>
      <c r="L336" s="55"/>
    </row>
    <row r="337" spans="2:14" x14ac:dyDescent="0.2">
      <c r="B337" s="55"/>
      <c r="C337" s="367"/>
      <c r="D337" s="367"/>
      <c r="E337" s="367"/>
      <c r="F337" s="367"/>
      <c r="G337" s="340"/>
      <c r="H337" s="341"/>
      <c r="I337" s="342"/>
      <c r="J337" s="375"/>
      <c r="K337" s="362"/>
      <c r="L337" s="55"/>
    </row>
    <row r="338" spans="2:14" x14ac:dyDescent="0.2">
      <c r="B338" s="55"/>
      <c r="C338" s="367"/>
      <c r="D338" s="367"/>
      <c r="E338" s="367"/>
      <c r="F338" s="367"/>
      <c r="G338" s="340"/>
      <c r="H338" s="341"/>
      <c r="I338" s="342"/>
      <c r="J338" s="375"/>
      <c r="K338" s="362"/>
      <c r="L338" s="55"/>
    </row>
    <row r="339" spans="2:14" x14ac:dyDescent="0.2">
      <c r="B339" s="55"/>
      <c r="C339" s="367"/>
      <c r="D339" s="367"/>
      <c r="E339" s="367"/>
      <c r="F339" s="367"/>
      <c r="G339" s="340"/>
      <c r="H339" s="341"/>
      <c r="I339" s="342"/>
      <c r="J339" s="375"/>
      <c r="K339" s="362"/>
      <c r="L339" s="55"/>
    </row>
    <row r="340" spans="2:14" x14ac:dyDescent="0.2">
      <c r="B340" s="55"/>
      <c r="C340" s="367"/>
      <c r="D340" s="367"/>
      <c r="E340" s="367"/>
      <c r="F340" s="367"/>
      <c r="G340" s="340"/>
      <c r="H340" s="341"/>
      <c r="I340" s="342"/>
      <c r="J340" s="375"/>
      <c r="K340" s="362"/>
      <c r="L340" s="55"/>
    </row>
    <row r="341" spans="2:14" x14ac:dyDescent="0.2">
      <c r="B341" s="55"/>
      <c r="C341" s="367"/>
      <c r="D341" s="367"/>
      <c r="E341" s="367"/>
      <c r="F341" s="367"/>
      <c r="G341" s="340"/>
      <c r="H341" s="341"/>
      <c r="I341" s="342"/>
      <c r="J341" s="375"/>
      <c r="K341" s="362"/>
      <c r="L341" s="55"/>
    </row>
    <row r="342" spans="2:14" x14ac:dyDescent="0.2">
      <c r="B342" s="55"/>
      <c r="C342" s="367"/>
      <c r="D342" s="367"/>
      <c r="E342" s="367"/>
      <c r="F342" s="367"/>
      <c r="G342" s="340"/>
      <c r="H342" s="341"/>
      <c r="I342" s="342"/>
      <c r="J342" s="375"/>
      <c r="K342" s="362"/>
      <c r="L342" s="55"/>
    </row>
    <row r="343" spans="2:14" x14ac:dyDescent="0.2">
      <c r="B343" s="55"/>
      <c r="C343" s="367"/>
      <c r="D343" s="367"/>
      <c r="E343" s="367"/>
      <c r="F343" s="367"/>
      <c r="G343" s="340"/>
      <c r="H343" s="341"/>
      <c r="I343" s="342"/>
      <c r="J343" s="375"/>
      <c r="K343" s="362"/>
      <c r="L343" s="55"/>
    </row>
    <row r="344" spans="2:14" x14ac:dyDescent="0.2">
      <c r="B344" s="55"/>
      <c r="C344" s="367"/>
      <c r="D344" s="367"/>
      <c r="E344" s="367"/>
      <c r="F344" s="367"/>
      <c r="G344" s="343"/>
      <c r="H344" s="344"/>
      <c r="I344" s="345"/>
      <c r="J344" s="376"/>
      <c r="K344" s="363"/>
      <c r="L344" s="55"/>
    </row>
    <row r="345" spans="2:14" x14ac:dyDescent="0.2">
      <c r="B345" s="55"/>
      <c r="C345" s="317" t="str">
        <f>IF(COUNTIFS(K298:K344,"x")&gt;1,"Bitte setzen Sie nur ein Kreuz.","")</f>
        <v/>
      </c>
      <c r="D345" s="317"/>
      <c r="E345" s="317"/>
      <c r="F345" s="317"/>
      <c r="G345" s="317"/>
      <c r="H345" s="317"/>
      <c r="I345" s="317"/>
      <c r="J345" s="317"/>
      <c r="K345" s="317"/>
      <c r="L345" s="55"/>
      <c r="N345" s="54"/>
    </row>
    <row r="346" spans="2:14" x14ac:dyDescent="0.2">
      <c r="B346" s="55"/>
      <c r="C346" s="317"/>
      <c r="D346" s="317"/>
      <c r="E346" s="317"/>
      <c r="F346" s="317"/>
      <c r="G346" s="317"/>
      <c r="H346" s="317"/>
      <c r="I346" s="317"/>
      <c r="J346" s="317"/>
      <c r="K346" s="317"/>
      <c r="L346" s="55"/>
      <c r="N346" s="54"/>
    </row>
    <row r="347" spans="2:14" x14ac:dyDescent="0.2">
      <c r="B347" s="52"/>
      <c r="C347" s="62" t="s">
        <v>104</v>
      </c>
      <c r="D347" s="61"/>
      <c r="E347" s="61"/>
      <c r="F347" s="61"/>
      <c r="G347" s="61"/>
      <c r="H347" s="61"/>
      <c r="I347" s="61"/>
      <c r="J347" s="61"/>
      <c r="K347" s="61"/>
      <c r="L347" s="52"/>
    </row>
    <row r="348" spans="2:14" x14ac:dyDescent="0.2">
      <c r="B348" s="52"/>
      <c r="C348" s="327"/>
      <c r="D348" s="328"/>
      <c r="E348" s="328"/>
      <c r="F348" s="328"/>
      <c r="G348" s="328"/>
      <c r="H348" s="328"/>
      <c r="I348" s="328"/>
      <c r="J348" s="328"/>
      <c r="K348" s="329"/>
      <c r="L348" s="52"/>
    </row>
    <row r="349" spans="2:14" x14ac:dyDescent="0.2">
      <c r="B349" s="52"/>
      <c r="C349" s="330"/>
      <c r="D349" s="331"/>
      <c r="E349" s="331"/>
      <c r="F349" s="331"/>
      <c r="G349" s="331"/>
      <c r="H349" s="331"/>
      <c r="I349" s="331"/>
      <c r="J349" s="331"/>
      <c r="K349" s="332"/>
      <c r="L349" s="52"/>
    </row>
    <row r="350" spans="2:14" x14ac:dyDescent="0.2">
      <c r="B350" s="52"/>
      <c r="C350" s="330"/>
      <c r="D350" s="331"/>
      <c r="E350" s="331"/>
      <c r="F350" s="331"/>
      <c r="G350" s="331"/>
      <c r="H350" s="331"/>
      <c r="I350" s="331"/>
      <c r="J350" s="331"/>
      <c r="K350" s="332"/>
      <c r="L350" s="52"/>
    </row>
    <row r="351" spans="2:14" x14ac:dyDescent="0.2">
      <c r="B351" s="52"/>
      <c r="C351" s="330"/>
      <c r="D351" s="331"/>
      <c r="E351" s="331"/>
      <c r="F351" s="331"/>
      <c r="G351" s="331"/>
      <c r="H351" s="331"/>
      <c r="I351" s="331"/>
      <c r="J351" s="331"/>
      <c r="K351" s="332"/>
      <c r="L351" s="52"/>
    </row>
    <row r="352" spans="2:14" x14ac:dyDescent="0.2">
      <c r="B352" s="52"/>
      <c r="C352" s="330"/>
      <c r="D352" s="331"/>
      <c r="E352" s="331"/>
      <c r="F352" s="331"/>
      <c r="G352" s="331"/>
      <c r="H352" s="331"/>
      <c r="I352" s="331"/>
      <c r="J352" s="331"/>
      <c r="K352" s="332"/>
      <c r="L352" s="52"/>
    </row>
    <row r="353" spans="2:12" x14ac:dyDescent="0.2">
      <c r="B353" s="52"/>
      <c r="C353" s="333"/>
      <c r="D353" s="334"/>
      <c r="E353" s="334"/>
      <c r="F353" s="334"/>
      <c r="G353" s="334"/>
      <c r="H353" s="334"/>
      <c r="I353" s="334"/>
      <c r="J353" s="334"/>
      <c r="K353" s="335"/>
      <c r="L353" s="52"/>
    </row>
    <row r="354" spans="2:12" x14ac:dyDescent="0.2">
      <c r="B354" s="55"/>
      <c r="C354" s="55"/>
      <c r="D354" s="55"/>
      <c r="E354" s="55"/>
      <c r="F354" s="55"/>
      <c r="G354" s="55"/>
      <c r="H354" s="55"/>
      <c r="I354" s="55"/>
      <c r="J354" s="55"/>
      <c r="K354" s="55"/>
      <c r="L354" s="55"/>
    </row>
    <row r="355" spans="2:12" x14ac:dyDescent="0.2">
      <c r="B355" s="55"/>
      <c r="C355" s="55"/>
      <c r="D355" s="55"/>
      <c r="E355" s="55"/>
      <c r="F355" s="55"/>
      <c r="G355" s="55"/>
      <c r="H355" s="55"/>
      <c r="I355" s="55"/>
      <c r="J355" s="55"/>
      <c r="K355" s="55"/>
      <c r="L355" s="55"/>
    </row>
    <row r="356" spans="2:12" x14ac:dyDescent="0.2">
      <c r="B356" s="55"/>
      <c r="C356" s="101" t="s">
        <v>23</v>
      </c>
      <c r="D356" s="60"/>
      <c r="E356" s="60"/>
      <c r="F356" s="60"/>
      <c r="G356" s="60"/>
      <c r="H356" s="60"/>
      <c r="I356" s="60"/>
      <c r="J356" s="60"/>
      <c r="K356" s="60"/>
      <c r="L356" s="55"/>
    </row>
    <row r="357" spans="2:12" x14ac:dyDescent="0.2">
      <c r="B357" s="55"/>
      <c r="C357" s="60"/>
      <c r="D357" s="60"/>
      <c r="E357" s="60"/>
      <c r="F357" s="60"/>
      <c r="G357" s="60"/>
      <c r="H357" s="60"/>
      <c r="I357" s="60"/>
      <c r="J357" s="60"/>
      <c r="K357" s="60"/>
      <c r="L357" s="55"/>
    </row>
    <row r="358" spans="2:12" x14ac:dyDescent="0.2">
      <c r="B358" s="55"/>
      <c r="C358" s="59" t="s">
        <v>15</v>
      </c>
      <c r="D358" s="304" t="s">
        <v>280</v>
      </c>
      <c r="E358" s="304"/>
      <c r="F358" s="304"/>
      <c r="G358" s="304"/>
      <c r="H358" s="304"/>
      <c r="I358" s="304"/>
      <c r="J358" s="304"/>
      <c r="K358" s="304"/>
      <c r="L358" s="55"/>
    </row>
    <row r="359" spans="2:12" x14ac:dyDescent="0.2">
      <c r="B359" s="55"/>
      <c r="C359" s="59"/>
      <c r="D359" s="304"/>
      <c r="E359" s="304"/>
      <c r="F359" s="304"/>
      <c r="G359" s="304"/>
      <c r="H359" s="304"/>
      <c r="I359" s="304"/>
      <c r="J359" s="304"/>
      <c r="K359" s="304"/>
      <c r="L359" s="55"/>
    </row>
    <row r="360" spans="2:12" x14ac:dyDescent="0.2">
      <c r="B360" s="55"/>
      <c r="C360" s="60"/>
      <c r="D360" s="304"/>
      <c r="E360" s="304"/>
      <c r="F360" s="304"/>
      <c r="G360" s="304"/>
      <c r="H360" s="304"/>
      <c r="I360" s="304"/>
      <c r="J360" s="304"/>
      <c r="K360" s="304"/>
      <c r="L360" s="55"/>
    </row>
    <row r="361" spans="2:12" x14ac:dyDescent="0.2">
      <c r="B361" s="55"/>
      <c r="C361" s="315" t="s">
        <v>418</v>
      </c>
      <c r="D361" s="315"/>
      <c r="E361" s="315"/>
      <c r="F361" s="315"/>
      <c r="G361" s="315"/>
      <c r="H361" s="315"/>
      <c r="I361" s="315"/>
      <c r="J361" s="315"/>
      <c r="K361" s="315"/>
      <c r="L361" s="55"/>
    </row>
    <row r="362" spans="2:12" x14ac:dyDescent="0.2">
      <c r="B362" s="55"/>
      <c r="C362" s="315"/>
      <c r="D362" s="315"/>
      <c r="E362" s="315"/>
      <c r="F362" s="315"/>
      <c r="G362" s="315"/>
      <c r="H362" s="315"/>
      <c r="I362" s="315"/>
      <c r="J362" s="315"/>
      <c r="K362" s="315"/>
      <c r="L362" s="55"/>
    </row>
    <row r="363" spans="2:12" x14ac:dyDescent="0.2">
      <c r="B363" s="55"/>
      <c r="C363" s="315"/>
      <c r="D363" s="315"/>
      <c r="E363" s="315"/>
      <c r="F363" s="315"/>
      <c r="G363" s="315"/>
      <c r="H363" s="315"/>
      <c r="I363" s="315"/>
      <c r="J363" s="315"/>
      <c r="K363" s="315"/>
      <c r="L363" s="55"/>
    </row>
    <row r="364" spans="2:12" x14ac:dyDescent="0.2">
      <c r="B364" s="55"/>
      <c r="C364" s="315"/>
      <c r="D364" s="315"/>
      <c r="E364" s="315"/>
      <c r="F364" s="315"/>
      <c r="G364" s="315"/>
      <c r="H364" s="315"/>
      <c r="I364" s="315"/>
      <c r="J364" s="315"/>
      <c r="K364" s="315"/>
      <c r="L364" s="55"/>
    </row>
    <row r="365" spans="2:12" x14ac:dyDescent="0.2">
      <c r="B365" s="55"/>
      <c r="C365" s="315"/>
      <c r="D365" s="315"/>
      <c r="E365" s="315"/>
      <c r="F365" s="315"/>
      <c r="G365" s="315"/>
      <c r="H365" s="315"/>
      <c r="I365" s="315"/>
      <c r="J365" s="315"/>
      <c r="K365" s="315"/>
      <c r="L365" s="55"/>
    </row>
    <row r="366" spans="2:12" x14ac:dyDescent="0.2">
      <c r="B366" s="55"/>
      <c r="C366" s="315"/>
      <c r="D366" s="315"/>
      <c r="E366" s="315"/>
      <c r="F366" s="315"/>
      <c r="G366" s="315"/>
      <c r="H366" s="315"/>
      <c r="I366" s="315"/>
      <c r="J366" s="315"/>
      <c r="K366" s="315"/>
      <c r="L366" s="55"/>
    </row>
    <row r="367" spans="2:12" x14ac:dyDescent="0.2">
      <c r="B367" s="55"/>
      <c r="C367" s="315"/>
      <c r="D367" s="315"/>
      <c r="E367" s="315"/>
      <c r="F367" s="315"/>
      <c r="G367" s="315"/>
      <c r="H367" s="315"/>
      <c r="I367" s="315"/>
      <c r="J367" s="315"/>
      <c r="K367" s="315"/>
      <c r="L367" s="55"/>
    </row>
    <row r="368" spans="2:12" x14ac:dyDescent="0.2">
      <c r="B368" s="55"/>
      <c r="C368" s="377" t="s">
        <v>2</v>
      </c>
      <c r="D368" s="378"/>
      <c r="E368" s="378"/>
      <c r="F368" s="377" t="s">
        <v>8</v>
      </c>
      <c r="G368" s="378"/>
      <c r="H368" s="378"/>
      <c r="I368" s="321" t="s">
        <v>186</v>
      </c>
      <c r="J368" s="322"/>
      <c r="K368" s="323"/>
      <c r="L368" s="55"/>
    </row>
    <row r="369" spans="2:16" x14ac:dyDescent="0.2">
      <c r="B369" s="55"/>
      <c r="C369" s="337" t="s">
        <v>253</v>
      </c>
      <c r="D369" s="338"/>
      <c r="E369" s="339"/>
      <c r="F369" s="89"/>
      <c r="G369" s="90"/>
      <c r="H369" s="90"/>
      <c r="I369" s="89"/>
      <c r="J369" s="91"/>
      <c r="K369" s="358"/>
      <c r="L369" s="55"/>
      <c r="N369" s="53" t="s">
        <v>49</v>
      </c>
      <c r="P369" s="54" t="s">
        <v>79</v>
      </c>
    </row>
    <row r="370" spans="2:16" x14ac:dyDescent="0.2">
      <c r="B370" s="55"/>
      <c r="C370" s="340"/>
      <c r="D370" s="341"/>
      <c r="E370" s="342"/>
      <c r="F370" s="355" t="s">
        <v>365</v>
      </c>
      <c r="G370" s="356"/>
      <c r="H370" s="357"/>
      <c r="I370" s="355" t="s">
        <v>369</v>
      </c>
      <c r="J370" s="357"/>
      <c r="K370" s="359"/>
      <c r="L370" s="55"/>
    </row>
    <row r="371" spans="2:16" x14ac:dyDescent="0.2">
      <c r="B371" s="55"/>
      <c r="C371" s="340"/>
      <c r="D371" s="341"/>
      <c r="E371" s="342"/>
      <c r="F371" s="355"/>
      <c r="G371" s="356"/>
      <c r="H371" s="357"/>
      <c r="I371" s="355"/>
      <c r="J371" s="357"/>
      <c r="K371" s="359"/>
      <c r="L371" s="55"/>
    </row>
    <row r="372" spans="2:16" x14ac:dyDescent="0.2">
      <c r="B372" s="55"/>
      <c r="C372" s="340"/>
      <c r="D372" s="341"/>
      <c r="E372" s="342"/>
      <c r="F372" s="355"/>
      <c r="G372" s="356"/>
      <c r="H372" s="357"/>
      <c r="I372" s="355"/>
      <c r="J372" s="357"/>
      <c r="K372" s="359"/>
      <c r="L372" s="55"/>
    </row>
    <row r="373" spans="2:16" x14ac:dyDescent="0.2">
      <c r="B373" s="55"/>
      <c r="C373" s="340"/>
      <c r="D373" s="341"/>
      <c r="E373" s="342"/>
      <c r="F373" s="355"/>
      <c r="G373" s="356"/>
      <c r="H373" s="357"/>
      <c r="I373" s="355"/>
      <c r="J373" s="357"/>
      <c r="K373" s="359"/>
      <c r="L373" s="55"/>
    </row>
    <row r="374" spans="2:16" x14ac:dyDescent="0.2">
      <c r="B374" s="55"/>
      <c r="C374" s="340"/>
      <c r="D374" s="341"/>
      <c r="E374" s="342"/>
      <c r="F374" s="355"/>
      <c r="G374" s="356"/>
      <c r="H374" s="357"/>
      <c r="I374" s="355"/>
      <c r="J374" s="357"/>
      <c r="K374" s="359"/>
      <c r="L374" s="55"/>
    </row>
    <row r="375" spans="2:16" x14ac:dyDescent="0.2">
      <c r="B375" s="55"/>
      <c r="C375" s="343"/>
      <c r="D375" s="344"/>
      <c r="E375" s="345"/>
      <c r="F375" s="93"/>
      <c r="G375" s="96"/>
      <c r="H375" s="96"/>
      <c r="I375" s="93"/>
      <c r="J375" s="72"/>
      <c r="K375" s="360"/>
      <c r="L375" s="55"/>
    </row>
    <row r="376" spans="2:16" x14ac:dyDescent="0.2">
      <c r="B376" s="55"/>
      <c r="C376" s="337" t="s">
        <v>254</v>
      </c>
      <c r="D376" s="338"/>
      <c r="E376" s="339"/>
      <c r="F376" s="348" t="s">
        <v>366</v>
      </c>
      <c r="G376" s="371"/>
      <c r="H376" s="349"/>
      <c r="I376" s="348" t="s">
        <v>370</v>
      </c>
      <c r="J376" s="349"/>
      <c r="K376" s="358"/>
      <c r="L376" s="55"/>
      <c r="N376" s="53" t="s">
        <v>47</v>
      </c>
      <c r="P376" s="54" t="s">
        <v>80</v>
      </c>
    </row>
    <row r="377" spans="2:16" x14ac:dyDescent="0.2">
      <c r="B377" s="55"/>
      <c r="C377" s="340"/>
      <c r="D377" s="341"/>
      <c r="E377" s="342"/>
      <c r="F377" s="350"/>
      <c r="G377" s="372"/>
      <c r="H377" s="351"/>
      <c r="I377" s="350"/>
      <c r="J377" s="351"/>
      <c r="K377" s="359"/>
      <c r="L377" s="55"/>
    </row>
    <row r="378" spans="2:16" x14ac:dyDescent="0.2">
      <c r="B378" s="55"/>
      <c r="C378" s="340"/>
      <c r="D378" s="341"/>
      <c r="E378" s="342"/>
      <c r="F378" s="350"/>
      <c r="G378" s="372"/>
      <c r="H378" s="351"/>
      <c r="I378" s="350"/>
      <c r="J378" s="351"/>
      <c r="K378" s="359"/>
      <c r="L378" s="55"/>
    </row>
    <row r="379" spans="2:16" x14ac:dyDescent="0.2">
      <c r="B379" s="55"/>
      <c r="C379" s="340"/>
      <c r="D379" s="341"/>
      <c r="E379" s="342"/>
      <c r="F379" s="350"/>
      <c r="G379" s="372"/>
      <c r="H379" s="351"/>
      <c r="I379" s="350"/>
      <c r="J379" s="351"/>
      <c r="K379" s="359"/>
      <c r="L379" s="55"/>
    </row>
    <row r="380" spans="2:16" x14ac:dyDescent="0.2">
      <c r="B380" s="55"/>
      <c r="C380" s="340"/>
      <c r="D380" s="341"/>
      <c r="E380" s="342"/>
      <c r="F380" s="350"/>
      <c r="G380" s="372"/>
      <c r="H380" s="351"/>
      <c r="I380" s="350"/>
      <c r="J380" s="351"/>
      <c r="K380" s="359"/>
      <c r="L380" s="55"/>
    </row>
    <row r="381" spans="2:16" x14ac:dyDescent="0.2">
      <c r="B381" s="55"/>
      <c r="C381" s="343"/>
      <c r="D381" s="344"/>
      <c r="E381" s="345"/>
      <c r="F381" s="352"/>
      <c r="G381" s="373"/>
      <c r="H381" s="353"/>
      <c r="I381" s="352"/>
      <c r="J381" s="353"/>
      <c r="K381" s="360"/>
      <c r="L381" s="55"/>
    </row>
    <row r="382" spans="2:16" x14ac:dyDescent="0.2">
      <c r="B382" s="55"/>
      <c r="C382" s="337" t="s">
        <v>252</v>
      </c>
      <c r="D382" s="338"/>
      <c r="E382" s="339"/>
      <c r="F382" s="92"/>
      <c r="G382" s="94"/>
      <c r="H382" s="94"/>
      <c r="I382" s="92"/>
      <c r="J382" s="75"/>
      <c r="K382" s="358"/>
      <c r="L382" s="55"/>
      <c r="N382" s="53">
        <v>0</v>
      </c>
    </row>
    <row r="383" spans="2:16" x14ac:dyDescent="0.2">
      <c r="B383" s="55"/>
      <c r="C383" s="340"/>
      <c r="D383" s="341"/>
      <c r="E383" s="342"/>
      <c r="F383" s="355" t="s">
        <v>283</v>
      </c>
      <c r="G383" s="356"/>
      <c r="H383" s="357"/>
      <c r="I383" s="355" t="s">
        <v>214</v>
      </c>
      <c r="J383" s="357"/>
      <c r="K383" s="359"/>
      <c r="L383" s="55"/>
    </row>
    <row r="384" spans="2:16" x14ac:dyDescent="0.2">
      <c r="B384" s="55"/>
      <c r="C384" s="340"/>
      <c r="D384" s="341"/>
      <c r="E384" s="342"/>
      <c r="F384" s="355"/>
      <c r="G384" s="356"/>
      <c r="H384" s="357"/>
      <c r="I384" s="355"/>
      <c r="J384" s="357"/>
      <c r="K384" s="359"/>
      <c r="L384" s="55"/>
    </row>
    <row r="385" spans="2:14" x14ac:dyDescent="0.2">
      <c r="B385" s="55"/>
      <c r="C385" s="340"/>
      <c r="D385" s="341"/>
      <c r="E385" s="342"/>
      <c r="F385" s="355"/>
      <c r="G385" s="356"/>
      <c r="H385" s="357"/>
      <c r="I385" s="355"/>
      <c r="J385" s="357"/>
      <c r="K385" s="359"/>
      <c r="L385" s="55"/>
    </row>
    <row r="386" spans="2:14" x14ac:dyDescent="0.2">
      <c r="B386" s="55"/>
      <c r="C386" s="340"/>
      <c r="D386" s="341"/>
      <c r="E386" s="342"/>
      <c r="F386" s="355"/>
      <c r="G386" s="356"/>
      <c r="H386" s="357"/>
      <c r="I386" s="355"/>
      <c r="J386" s="357"/>
      <c r="K386" s="359"/>
      <c r="L386" s="55"/>
    </row>
    <row r="387" spans="2:14" x14ac:dyDescent="0.2">
      <c r="B387" s="55"/>
      <c r="C387" s="340"/>
      <c r="D387" s="341"/>
      <c r="E387" s="342"/>
      <c r="F387" s="355"/>
      <c r="G387" s="356"/>
      <c r="H387" s="357"/>
      <c r="I387" s="355"/>
      <c r="J387" s="357"/>
      <c r="K387" s="359"/>
      <c r="L387" s="55"/>
    </row>
    <row r="388" spans="2:14" x14ac:dyDescent="0.2">
      <c r="B388" s="55"/>
      <c r="C388" s="343"/>
      <c r="D388" s="344"/>
      <c r="E388" s="345"/>
      <c r="F388" s="93"/>
      <c r="G388" s="96"/>
      <c r="H388" s="96"/>
      <c r="I388" s="93"/>
      <c r="J388" s="72"/>
      <c r="K388" s="360"/>
      <c r="L388" s="55"/>
    </row>
    <row r="389" spans="2:14" x14ac:dyDescent="0.2">
      <c r="B389" s="55"/>
      <c r="C389" s="337" t="s">
        <v>251</v>
      </c>
      <c r="D389" s="338"/>
      <c r="E389" s="339"/>
      <c r="F389" s="348" t="s">
        <v>367</v>
      </c>
      <c r="G389" s="371"/>
      <c r="H389" s="349"/>
      <c r="I389" s="348" t="s">
        <v>371</v>
      </c>
      <c r="J389" s="349"/>
      <c r="K389" s="358"/>
      <c r="L389" s="55"/>
      <c r="N389" s="53" t="s">
        <v>48</v>
      </c>
    </row>
    <row r="390" spans="2:14" x14ac:dyDescent="0.2">
      <c r="B390" s="55"/>
      <c r="C390" s="340"/>
      <c r="D390" s="341"/>
      <c r="E390" s="342"/>
      <c r="F390" s="350"/>
      <c r="G390" s="372"/>
      <c r="H390" s="351"/>
      <c r="I390" s="350"/>
      <c r="J390" s="351"/>
      <c r="K390" s="359"/>
      <c r="L390" s="55"/>
    </row>
    <row r="391" spans="2:14" x14ac:dyDescent="0.2">
      <c r="B391" s="55"/>
      <c r="C391" s="340"/>
      <c r="D391" s="341"/>
      <c r="E391" s="342"/>
      <c r="F391" s="350"/>
      <c r="G391" s="372"/>
      <c r="H391" s="351"/>
      <c r="I391" s="350"/>
      <c r="J391" s="351"/>
      <c r="K391" s="359"/>
      <c r="L391" s="55"/>
    </row>
    <row r="392" spans="2:14" x14ac:dyDescent="0.2">
      <c r="B392" s="55"/>
      <c r="C392" s="340"/>
      <c r="D392" s="341"/>
      <c r="E392" s="342"/>
      <c r="F392" s="350"/>
      <c r="G392" s="372"/>
      <c r="H392" s="351"/>
      <c r="I392" s="350"/>
      <c r="J392" s="351"/>
      <c r="K392" s="359"/>
      <c r="L392" s="55"/>
    </row>
    <row r="393" spans="2:14" x14ac:dyDescent="0.2">
      <c r="B393" s="55"/>
      <c r="C393" s="340"/>
      <c r="D393" s="341"/>
      <c r="E393" s="342"/>
      <c r="F393" s="350"/>
      <c r="G393" s="372"/>
      <c r="H393" s="351"/>
      <c r="I393" s="350"/>
      <c r="J393" s="351"/>
      <c r="K393" s="359"/>
      <c r="L393" s="55"/>
    </row>
    <row r="394" spans="2:14" x14ac:dyDescent="0.2">
      <c r="B394" s="55"/>
      <c r="C394" s="343"/>
      <c r="D394" s="344"/>
      <c r="E394" s="345"/>
      <c r="F394" s="352"/>
      <c r="G394" s="373"/>
      <c r="H394" s="353"/>
      <c r="I394" s="352"/>
      <c r="J394" s="353"/>
      <c r="K394" s="360"/>
      <c r="L394" s="55"/>
    </row>
    <row r="395" spans="2:14" x14ac:dyDescent="0.2">
      <c r="B395" s="55"/>
      <c r="C395" s="337" t="s">
        <v>250</v>
      </c>
      <c r="D395" s="338"/>
      <c r="E395" s="339"/>
      <c r="F395" s="92"/>
      <c r="G395" s="94"/>
      <c r="H395" s="94"/>
      <c r="I395" s="92"/>
      <c r="J395" s="75"/>
      <c r="K395" s="358"/>
      <c r="L395" s="55"/>
      <c r="N395" s="53" t="s">
        <v>50</v>
      </c>
    </row>
    <row r="396" spans="2:14" x14ac:dyDescent="0.2">
      <c r="B396" s="55"/>
      <c r="C396" s="340"/>
      <c r="D396" s="341"/>
      <c r="E396" s="342"/>
      <c r="F396" s="355" t="s">
        <v>368</v>
      </c>
      <c r="G396" s="356"/>
      <c r="H396" s="357"/>
      <c r="I396" s="355" t="s">
        <v>372</v>
      </c>
      <c r="J396" s="357"/>
      <c r="K396" s="359"/>
      <c r="L396" s="55"/>
    </row>
    <row r="397" spans="2:14" x14ac:dyDescent="0.2">
      <c r="B397" s="55"/>
      <c r="C397" s="340"/>
      <c r="D397" s="341"/>
      <c r="E397" s="342"/>
      <c r="F397" s="355"/>
      <c r="G397" s="356"/>
      <c r="H397" s="357"/>
      <c r="I397" s="355"/>
      <c r="J397" s="357"/>
      <c r="K397" s="359"/>
      <c r="L397" s="55"/>
    </row>
    <row r="398" spans="2:14" x14ac:dyDescent="0.2">
      <c r="B398" s="55"/>
      <c r="C398" s="340"/>
      <c r="D398" s="341"/>
      <c r="E398" s="342"/>
      <c r="F398" s="355"/>
      <c r="G398" s="356"/>
      <c r="H398" s="357"/>
      <c r="I398" s="355"/>
      <c r="J398" s="357"/>
      <c r="K398" s="359"/>
      <c r="L398" s="55"/>
    </row>
    <row r="399" spans="2:14" x14ac:dyDescent="0.2">
      <c r="B399" s="55"/>
      <c r="C399" s="340"/>
      <c r="D399" s="341"/>
      <c r="E399" s="342"/>
      <c r="F399" s="355"/>
      <c r="G399" s="356"/>
      <c r="H399" s="357"/>
      <c r="I399" s="355"/>
      <c r="J399" s="357"/>
      <c r="K399" s="359"/>
      <c r="L399" s="55"/>
    </row>
    <row r="400" spans="2:14" x14ac:dyDescent="0.2">
      <c r="B400" s="55"/>
      <c r="C400" s="340"/>
      <c r="D400" s="341"/>
      <c r="E400" s="342"/>
      <c r="F400" s="355"/>
      <c r="G400" s="356"/>
      <c r="H400" s="357"/>
      <c r="I400" s="355"/>
      <c r="J400" s="357"/>
      <c r="K400" s="359"/>
      <c r="L400" s="55"/>
    </row>
    <row r="401" spans="2:14" x14ac:dyDescent="0.2">
      <c r="B401" s="55"/>
      <c r="C401" s="343"/>
      <c r="D401" s="344"/>
      <c r="E401" s="345"/>
      <c r="F401" s="108"/>
      <c r="G401" s="109"/>
      <c r="H401" s="109"/>
      <c r="I401" s="108"/>
      <c r="J401" s="98"/>
      <c r="K401" s="360"/>
      <c r="L401" s="55"/>
    </row>
    <row r="402" spans="2:14" x14ac:dyDescent="0.2">
      <c r="B402" s="55"/>
      <c r="C402" s="317" t="str">
        <f>IF(COUNTIFS(K368:K401,"x")&gt;1,"Bitte setzen Sie nur ein Kreuz.","")</f>
        <v/>
      </c>
      <c r="D402" s="317"/>
      <c r="E402" s="317"/>
      <c r="F402" s="317"/>
      <c r="G402" s="317"/>
      <c r="H402" s="317"/>
      <c r="I402" s="317"/>
      <c r="J402" s="317"/>
      <c r="K402" s="317"/>
      <c r="L402" s="55"/>
      <c r="N402" s="54"/>
    </row>
    <row r="403" spans="2:14" x14ac:dyDescent="0.2">
      <c r="B403" s="55"/>
      <c r="C403" s="317"/>
      <c r="D403" s="317"/>
      <c r="E403" s="317"/>
      <c r="F403" s="317"/>
      <c r="G403" s="317"/>
      <c r="H403" s="317"/>
      <c r="I403" s="317"/>
      <c r="J403" s="317"/>
      <c r="K403" s="317"/>
      <c r="L403" s="55"/>
      <c r="N403" s="54"/>
    </row>
    <row r="404" spans="2:14" x14ac:dyDescent="0.2">
      <c r="B404" s="55"/>
      <c r="C404" s="62" t="s">
        <v>104</v>
      </c>
      <c r="D404" s="61"/>
      <c r="E404" s="61"/>
      <c r="F404" s="61"/>
      <c r="G404" s="61"/>
      <c r="H404" s="61"/>
      <c r="I404" s="61"/>
      <c r="J404" s="61"/>
      <c r="K404" s="61"/>
      <c r="L404" s="55"/>
    </row>
    <row r="405" spans="2:14" x14ac:dyDescent="0.2">
      <c r="B405" s="55"/>
      <c r="C405" s="327"/>
      <c r="D405" s="328"/>
      <c r="E405" s="328"/>
      <c r="F405" s="328"/>
      <c r="G405" s="328"/>
      <c r="H405" s="328"/>
      <c r="I405" s="328"/>
      <c r="J405" s="328"/>
      <c r="K405" s="329"/>
      <c r="L405" s="55"/>
    </row>
    <row r="406" spans="2:14" x14ac:dyDescent="0.2">
      <c r="B406" s="55"/>
      <c r="C406" s="330"/>
      <c r="D406" s="331"/>
      <c r="E406" s="331"/>
      <c r="F406" s="331"/>
      <c r="G406" s="331"/>
      <c r="H406" s="331"/>
      <c r="I406" s="331"/>
      <c r="J406" s="331"/>
      <c r="K406" s="332"/>
      <c r="L406" s="55"/>
    </row>
    <row r="407" spans="2:14" x14ac:dyDescent="0.2">
      <c r="B407" s="55"/>
      <c r="C407" s="330"/>
      <c r="D407" s="331"/>
      <c r="E407" s="331"/>
      <c r="F407" s="331"/>
      <c r="G407" s="331"/>
      <c r="H407" s="331"/>
      <c r="I407" s="331"/>
      <c r="J407" s="331"/>
      <c r="K407" s="332"/>
      <c r="L407" s="55"/>
    </row>
    <row r="408" spans="2:14" x14ac:dyDescent="0.2">
      <c r="B408" s="55"/>
      <c r="C408" s="330"/>
      <c r="D408" s="331"/>
      <c r="E408" s="331"/>
      <c r="F408" s="331"/>
      <c r="G408" s="331"/>
      <c r="H408" s="331"/>
      <c r="I408" s="331"/>
      <c r="J408" s="331"/>
      <c r="K408" s="332"/>
      <c r="L408" s="55"/>
    </row>
    <row r="409" spans="2:14" x14ac:dyDescent="0.2">
      <c r="B409" s="52"/>
      <c r="C409" s="330"/>
      <c r="D409" s="331"/>
      <c r="E409" s="331"/>
      <c r="F409" s="331"/>
      <c r="G409" s="331"/>
      <c r="H409" s="331"/>
      <c r="I409" s="331"/>
      <c r="J409" s="331"/>
      <c r="K409" s="332"/>
      <c r="L409" s="52"/>
    </row>
    <row r="410" spans="2:14" x14ac:dyDescent="0.2">
      <c r="B410" s="52"/>
      <c r="C410" s="333"/>
      <c r="D410" s="334"/>
      <c r="E410" s="334"/>
      <c r="F410" s="334"/>
      <c r="G410" s="334"/>
      <c r="H410" s="334"/>
      <c r="I410" s="334"/>
      <c r="J410" s="334"/>
      <c r="K410" s="335"/>
      <c r="L410" s="52"/>
    </row>
    <row r="411" spans="2:14" x14ac:dyDescent="0.2">
      <c r="B411" s="55"/>
      <c r="C411" s="61"/>
      <c r="D411" s="61"/>
      <c r="E411" s="61"/>
      <c r="F411" s="61"/>
      <c r="G411" s="61"/>
      <c r="H411" s="61"/>
      <c r="I411" s="61"/>
      <c r="J411" s="61"/>
      <c r="K411" s="61"/>
      <c r="L411" s="55"/>
    </row>
    <row r="412" spans="2:14" x14ac:dyDescent="0.2">
      <c r="B412" s="55"/>
      <c r="C412" s="391" t="s">
        <v>156</v>
      </c>
      <c r="D412" s="391"/>
      <c r="E412" s="391"/>
      <c r="F412" s="391"/>
      <c r="G412" s="391"/>
      <c r="H412" s="391"/>
      <c r="I412" s="391"/>
      <c r="J412" s="391"/>
      <c r="K412" s="391"/>
      <c r="L412" s="55"/>
    </row>
    <row r="413" spans="2:14" x14ac:dyDescent="0.2">
      <c r="B413" s="55"/>
      <c r="C413" s="61"/>
      <c r="D413" s="61"/>
      <c r="E413" s="61"/>
      <c r="F413" s="61"/>
      <c r="G413" s="61"/>
      <c r="H413" s="61"/>
      <c r="I413" s="61"/>
      <c r="J413" s="61"/>
      <c r="K413" s="61"/>
      <c r="L413" s="55"/>
    </row>
    <row r="414" spans="2:14" x14ac:dyDescent="0.2">
      <c r="B414" s="52"/>
      <c r="C414" s="52"/>
      <c r="D414" s="52"/>
      <c r="E414" s="52"/>
      <c r="F414" s="52"/>
      <c r="G414" s="52"/>
      <c r="H414" s="52"/>
      <c r="I414" s="52"/>
      <c r="K414" s="131"/>
      <c r="L414" s="52"/>
    </row>
    <row r="415" spans="2:14" x14ac:dyDescent="0.2">
      <c r="B415" s="52"/>
      <c r="C415" s="52"/>
      <c r="D415" s="52"/>
      <c r="E415" s="52"/>
      <c r="F415" s="52"/>
      <c r="G415" s="52"/>
      <c r="H415" s="52"/>
      <c r="I415" s="390" t="s">
        <v>146</v>
      </c>
      <c r="J415" s="390"/>
      <c r="K415" s="390"/>
      <c r="L415" s="52"/>
    </row>
    <row r="416" spans="2:14" x14ac:dyDescent="0.2">
      <c r="B416" s="52"/>
      <c r="C416" s="52"/>
      <c r="D416" s="52"/>
      <c r="E416" s="52"/>
      <c r="F416" s="52"/>
      <c r="G416" s="52"/>
      <c r="H416" s="52"/>
      <c r="I416" s="52"/>
      <c r="J416" s="52"/>
      <c r="K416" s="52"/>
      <c r="L416" s="52"/>
    </row>
  </sheetData>
  <sheetProtection algorithmName="SHA-512" hashValue="Mj7bvUWCZT69PROHgl7+39a1wUGXefB6W4IX0CSt+ySR5nopJzoZZWlBd+hg4j85zt0qRwIVYuRXTwYzyXB4ow==" saltValue="NH7eG1ciobs+Qjmvt/Ww9A==" spinCount="100000" sheet="1" objects="1" scenarios="1"/>
  <mergeCells count="179">
    <mergeCell ref="I415:K415"/>
    <mergeCell ref="J1:L1"/>
    <mergeCell ref="G306:I313"/>
    <mergeCell ref="G314:I321"/>
    <mergeCell ref="G322:I332"/>
    <mergeCell ref="G333:I344"/>
    <mergeCell ref="C369:E375"/>
    <mergeCell ref="C376:E381"/>
    <mergeCell ref="F376:H381"/>
    <mergeCell ref="I376:J381"/>
    <mergeCell ref="C382:E388"/>
    <mergeCell ref="G122:I130"/>
    <mergeCell ref="G131:I138"/>
    <mergeCell ref="G139:I146"/>
    <mergeCell ref="G147:I154"/>
    <mergeCell ref="F238:H246"/>
    <mergeCell ref="F247:H255"/>
    <mergeCell ref="F256:H261"/>
    <mergeCell ref="F262:H270"/>
    <mergeCell ref="F271:H279"/>
    <mergeCell ref="C44:K49"/>
    <mergeCell ref="C280:K281"/>
    <mergeCell ref="C412:K412"/>
    <mergeCell ref="F370:H374"/>
    <mergeCell ref="F396:H400"/>
    <mergeCell ref="C239:E245"/>
    <mergeCell ref="C248:E254"/>
    <mergeCell ref="C263:E269"/>
    <mergeCell ref="C272:E278"/>
    <mergeCell ref="C299:F304"/>
    <mergeCell ref="I257:J260"/>
    <mergeCell ref="K238:K246"/>
    <mergeCell ref="K247:K255"/>
    <mergeCell ref="K256:K261"/>
    <mergeCell ref="K262:K270"/>
    <mergeCell ref="K271:K279"/>
    <mergeCell ref="I263:J269"/>
    <mergeCell ref="K298:K305"/>
    <mergeCell ref="I239:J245"/>
    <mergeCell ref="I272:J278"/>
    <mergeCell ref="I248:J254"/>
    <mergeCell ref="I383:J387"/>
    <mergeCell ref="K322:K332"/>
    <mergeCell ref="K333:K344"/>
    <mergeCell ref="C307:F313"/>
    <mergeCell ref="C315:F321"/>
    <mergeCell ref="C368:E368"/>
    <mergeCell ref="G298:I305"/>
    <mergeCell ref="C53:K54"/>
    <mergeCell ref="C175:E175"/>
    <mergeCell ref="C177:E189"/>
    <mergeCell ref="F73:H78"/>
    <mergeCell ref="F67:H72"/>
    <mergeCell ref="I67:J72"/>
    <mergeCell ref="I73:J78"/>
    <mergeCell ref="J298:J305"/>
    <mergeCell ref="C192:E204"/>
    <mergeCell ref="G112:I121"/>
    <mergeCell ref="G111:I111"/>
    <mergeCell ref="J122:J130"/>
    <mergeCell ref="F175:I175"/>
    <mergeCell ref="C158:K163"/>
    <mergeCell ref="C170:K174"/>
    <mergeCell ref="K191:K205"/>
    <mergeCell ref="K206:K216"/>
    <mergeCell ref="J192:J204"/>
    <mergeCell ref="C237:E237"/>
    <mergeCell ref="F237:H237"/>
    <mergeCell ref="D228:K229"/>
    <mergeCell ref="C257:E260"/>
    <mergeCell ref="C155:K156"/>
    <mergeCell ref="C217:K218"/>
    <mergeCell ref="C74:E77"/>
    <mergeCell ref="K84:K89"/>
    <mergeCell ref="F90:H95"/>
    <mergeCell ref="J112:J121"/>
    <mergeCell ref="K112:K121"/>
    <mergeCell ref="C9:K10"/>
    <mergeCell ref="D22:K23"/>
    <mergeCell ref="C32:K32"/>
    <mergeCell ref="C66:E66"/>
    <mergeCell ref="F66:H66"/>
    <mergeCell ref="D57:K59"/>
    <mergeCell ref="C33:J34"/>
    <mergeCell ref="C50:K52"/>
    <mergeCell ref="C39:J40"/>
    <mergeCell ref="C35:J36"/>
    <mergeCell ref="C37:J38"/>
    <mergeCell ref="K39:K40"/>
    <mergeCell ref="C25:K26"/>
    <mergeCell ref="C60:K64"/>
    <mergeCell ref="K33:K34"/>
    <mergeCell ref="K35:K36"/>
    <mergeCell ref="K37:K38"/>
    <mergeCell ref="C41:K42"/>
    <mergeCell ref="C19:K20"/>
    <mergeCell ref="C111:F111"/>
    <mergeCell ref="C297:F297"/>
    <mergeCell ref="I66:K66"/>
    <mergeCell ref="F84:H89"/>
    <mergeCell ref="C85:E88"/>
    <mergeCell ref="J131:J138"/>
    <mergeCell ref="K131:K138"/>
    <mergeCell ref="J139:J146"/>
    <mergeCell ref="K139:K146"/>
    <mergeCell ref="J147:J154"/>
    <mergeCell ref="C80:E82"/>
    <mergeCell ref="F80:H82"/>
    <mergeCell ref="K67:K72"/>
    <mergeCell ref="K73:K78"/>
    <mergeCell ref="K79:K83"/>
    <mergeCell ref="C68:E71"/>
    <mergeCell ref="I79:J83"/>
    <mergeCell ref="K122:K130"/>
    <mergeCell ref="K147:K154"/>
    <mergeCell ref="C96:K97"/>
    <mergeCell ref="C113:F120"/>
    <mergeCell ref="C132:F137"/>
    <mergeCell ref="C140:F145"/>
    <mergeCell ref="C148:F153"/>
    <mergeCell ref="J175:K175"/>
    <mergeCell ref="I237:K237"/>
    <mergeCell ref="D166:K168"/>
    <mergeCell ref="J207:J215"/>
    <mergeCell ref="C207:E215"/>
    <mergeCell ref="F177:I189"/>
    <mergeCell ref="F207:I215"/>
    <mergeCell ref="C231:K235"/>
    <mergeCell ref="C220:K225"/>
    <mergeCell ref="J177:J189"/>
    <mergeCell ref="K176:K190"/>
    <mergeCell ref="C405:K410"/>
    <mergeCell ref="C402:K403"/>
    <mergeCell ref="K395:K401"/>
    <mergeCell ref="K382:K388"/>
    <mergeCell ref="K389:K394"/>
    <mergeCell ref="C345:K346"/>
    <mergeCell ref="K369:K375"/>
    <mergeCell ref="K376:K381"/>
    <mergeCell ref="J297:K297"/>
    <mergeCell ref="I368:K368"/>
    <mergeCell ref="I396:J400"/>
    <mergeCell ref="D358:K360"/>
    <mergeCell ref="C334:F344"/>
    <mergeCell ref="C323:F332"/>
    <mergeCell ref="C389:E394"/>
    <mergeCell ref="F389:H394"/>
    <mergeCell ref="I389:J394"/>
    <mergeCell ref="C348:K353"/>
    <mergeCell ref="J322:J332"/>
    <mergeCell ref="J314:J321"/>
    <mergeCell ref="J306:J313"/>
    <mergeCell ref="J333:J344"/>
    <mergeCell ref="F368:H368"/>
    <mergeCell ref="C361:K367"/>
    <mergeCell ref="C11:K11"/>
    <mergeCell ref="C12:K14"/>
    <mergeCell ref="C15:K18"/>
    <mergeCell ref="C27:K27"/>
    <mergeCell ref="C28:K28"/>
    <mergeCell ref="C29:K29"/>
    <mergeCell ref="C30:K30"/>
    <mergeCell ref="C395:E401"/>
    <mergeCell ref="J111:K111"/>
    <mergeCell ref="C100:K105"/>
    <mergeCell ref="C91:E94"/>
    <mergeCell ref="D107:K110"/>
    <mergeCell ref="I84:J89"/>
    <mergeCell ref="I90:J95"/>
    <mergeCell ref="G297:I297"/>
    <mergeCell ref="C284:K289"/>
    <mergeCell ref="F383:H387"/>
    <mergeCell ref="I370:J374"/>
    <mergeCell ref="D293:K295"/>
    <mergeCell ref="F192:I204"/>
    <mergeCell ref="K90:K95"/>
    <mergeCell ref="K306:K313"/>
    <mergeCell ref="K314:K321"/>
    <mergeCell ref="C123:F129"/>
  </mergeCells>
  <conditionalFormatting sqref="K33:K42 K176:K230 K298:K360 K369:K414 K416:K437 K112:K174 K67:K110 K50:K65 K238:K296">
    <cfRule type="cellIs" dxfId="105" priority="24" operator="equal">
      <formula>"x"</formula>
    </cfRule>
  </conditionalFormatting>
  <conditionalFormatting sqref="K96:K97">
    <cfRule type="cellIs" dxfId="104" priority="23" operator="equal">
      <formula>"x"</formula>
    </cfRule>
  </conditionalFormatting>
  <conditionalFormatting sqref="K155:K156">
    <cfRule type="cellIs" dxfId="103" priority="22" operator="equal">
      <formula>"x"</formula>
    </cfRule>
  </conditionalFormatting>
  <conditionalFormatting sqref="K217:K218">
    <cfRule type="cellIs" dxfId="102" priority="21" operator="equal">
      <formula>"x"</formula>
    </cfRule>
  </conditionalFormatting>
  <conditionalFormatting sqref="K280:K281">
    <cfRule type="cellIs" dxfId="101" priority="20" operator="equal">
      <formula>"x"</formula>
    </cfRule>
  </conditionalFormatting>
  <conditionalFormatting sqref="K345:K346">
    <cfRule type="cellIs" dxfId="100" priority="19" operator="equal">
      <formula>"x"</formula>
    </cfRule>
  </conditionalFormatting>
  <conditionalFormatting sqref="K402:K403">
    <cfRule type="cellIs" dxfId="99" priority="18" operator="equal">
      <formula>"x"</formula>
    </cfRule>
  </conditionalFormatting>
  <conditionalFormatting sqref="A355:M411">
    <cfRule type="expression" dxfId="98" priority="17">
      <formula>$K$33="x"</formula>
    </cfRule>
  </conditionalFormatting>
  <conditionalFormatting sqref="A55:M354">
    <cfRule type="expression" dxfId="97" priority="16">
      <formula>$K$35="x"</formula>
    </cfRule>
  </conditionalFormatting>
  <conditionalFormatting sqref="A53:M412">
    <cfRule type="expression" dxfId="96" priority="13">
      <formula>$K$39="x"</formula>
    </cfRule>
  </conditionalFormatting>
  <conditionalFormatting sqref="A107:M165">
    <cfRule type="expression" dxfId="95" priority="12">
      <formula>OR($K$67="x",$K$73="x",$K$79="x")</formula>
    </cfRule>
  </conditionalFormatting>
  <conditionalFormatting sqref="A165:M226">
    <cfRule type="expression" dxfId="94" priority="11">
      <formula>OR($K$67="x",$K$73="x",$K$84="x",$K$90="x")</formula>
    </cfRule>
  </conditionalFormatting>
  <conditionalFormatting sqref="A291:M354">
    <cfRule type="expression" dxfId="93" priority="10">
      <formula>OR($K$256="X",$K$262="X",$K$271="X")</formula>
    </cfRule>
  </conditionalFormatting>
  <dataValidations count="2">
    <dataValidation type="list" allowBlank="1" showInputMessage="1" showErrorMessage="1" sqref="K280:K281 K369:K403 K41:K42 K155:K156 K217:K218 K96:K97 K345:K346" xr:uid="{474E0669-42CE-4AC7-A895-0C012897620A}">
      <formula1>"x"</formula1>
    </dataValidation>
    <dataValidation type="list" allowBlank="1" showInputMessage="1" showErrorMessage="1" sqref="K33:K40 K67:K95 K112:K154 K176:K216 K238:K279 K298:K344" xr:uid="{CAAD2DD0-9576-43F6-8BC1-726DE11AE756}">
      <formula1>"x,0,"</formula1>
    </dataValidation>
  </dataValidations>
  <hyperlinks>
    <hyperlink ref="I415" location="'05.2 Verkehr'!Druckbereich" display="Weiter zu 05.2 Verkehr" xr:uid="{0EAA84CF-EE19-4F5C-A25F-717903DC6D7C}"/>
    <hyperlink ref="C50:K52" location="'04.2 Verkehr'!A1" display="'04.2 Verkehr'!A1" xr:uid="{737CF07B-D36D-4108-B94F-7E109B196747}"/>
    <hyperlink ref="J1" location="'05.2 Verkehr'!Druckbereich" display="Weiter zu 05.2 Verkehr" xr:uid="{97CEFC43-1FF0-485B-B13C-ABF2260F49FD}"/>
    <hyperlink ref="J1:L1" location="'04.2 Verkehr'!A1" display="Weiter zu 04.2 Verkehr" xr:uid="{FBDD103E-053C-4199-B3FF-D8104E55700B}"/>
    <hyperlink ref="I415:K415" location="'04.2 Verkehr'!A1" display="Weiter zu 04.2 Verkehr" xr:uid="{32FF00B6-06AC-4BD0-A59E-5832FAC529FA}"/>
  </hyperlinks>
  <pageMargins left="0.7" right="0.7" top="0.78740157499999996" bottom="0.78740157499999996" header="0.3" footer="0.3"/>
  <pageSetup paperSize="9" scale="72"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8AACA75-2689-4669-9C2D-AF3473B4D80F}">
            <xm:f>'03 Basisprüfung'!$K$16="x"</xm:f>
            <x14:dxf>
              <font>
                <color theme="0"/>
              </font>
              <fill>
                <patternFill>
                  <bgColor theme="0"/>
                </patternFill>
              </fill>
              <border>
                <left style="thin">
                  <color theme="0"/>
                </left>
                <right style="thin">
                  <color theme="0"/>
                </right>
                <top style="thin">
                  <color theme="0"/>
                </top>
                <bottom style="thin">
                  <color theme="0"/>
                </bottom>
                <vertical/>
                <horizontal/>
              </border>
            </x14:dxf>
          </x14:cfRule>
          <xm:sqref>A1:XFD10 A19:XFD26 A11:C12 A13:B14 A15:C15 A16:B18 L11:XFD18 A27:C30 L27:XFD30 A31:XFD1048576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FC87-FFF2-49BA-81EB-34EAB8F54967}">
  <sheetPr codeName="Tabelle15">
    <tabColor rgb="FF92D050"/>
    <pageSetUpPr fitToPage="1"/>
  </sheetPr>
  <dimension ref="A1:P524"/>
  <sheetViews>
    <sheetView topLeftCell="A427" zoomScaleNormal="100" workbookViewId="0">
      <selection activeCell="I434" sqref="I434:J442"/>
    </sheetView>
  </sheetViews>
  <sheetFormatPr baseColWidth="10" defaultColWidth="0" defaultRowHeight="12.75" zeroHeight="1" x14ac:dyDescent="0.2"/>
  <cols>
    <col min="1" max="1" width="2.796875" style="52" customWidth="1"/>
    <col min="2" max="2" width="4.09765625" style="54" customWidth="1"/>
    <col min="3" max="3" width="12.59765625" style="54" customWidth="1"/>
    <col min="4" max="4" width="3.3984375" style="54" customWidth="1"/>
    <col min="5" max="5" width="8.59765625" style="54" customWidth="1"/>
    <col min="6" max="8" width="10.69921875" style="54" customWidth="1"/>
    <col min="9" max="9" width="5.69921875" style="54" customWidth="1"/>
    <col min="10" max="10" width="15.69921875" style="54" customWidth="1"/>
    <col min="11" max="11" width="6.69921875" style="54" customWidth="1"/>
    <col min="12" max="12" width="4.3984375" style="54" customWidth="1"/>
    <col min="13" max="13" width="2.796875" style="52" customWidth="1"/>
    <col min="14" max="14" width="11.3984375" style="53" hidden="1" customWidth="1"/>
    <col min="15" max="15" width="2.296875" style="54" hidden="1" customWidth="1"/>
    <col min="16" max="16384" width="11.3984375" style="54" hidden="1"/>
  </cols>
  <sheetData>
    <row r="1" spans="2:12" x14ac:dyDescent="0.2">
      <c r="B1" s="52"/>
      <c r="C1" s="52"/>
      <c r="D1" s="52"/>
      <c r="E1" s="52"/>
      <c r="F1" s="52"/>
      <c r="G1" s="52"/>
      <c r="H1" s="314" t="s">
        <v>147</v>
      </c>
      <c r="I1" s="314"/>
      <c r="J1" s="314"/>
      <c r="K1" s="314"/>
      <c r="L1" s="52"/>
    </row>
    <row r="2" spans="2:12" x14ac:dyDescent="0.2">
      <c r="B2" s="52"/>
      <c r="C2" s="52"/>
      <c r="D2" s="52"/>
      <c r="E2" s="52"/>
      <c r="F2" s="52"/>
      <c r="G2" s="52"/>
      <c r="H2" s="52"/>
      <c r="I2" s="52"/>
      <c r="J2" s="52"/>
      <c r="K2" s="52"/>
      <c r="L2" s="52"/>
    </row>
    <row r="3" spans="2:12" x14ac:dyDescent="0.2">
      <c r="B3" s="52"/>
      <c r="C3" s="52"/>
      <c r="D3" s="52"/>
      <c r="E3" s="52"/>
      <c r="F3" s="52"/>
      <c r="G3" s="52"/>
      <c r="H3" s="52"/>
      <c r="I3" s="52"/>
      <c r="J3" s="52"/>
      <c r="K3" s="52"/>
      <c r="L3" s="52"/>
    </row>
    <row r="4" spans="2:12" x14ac:dyDescent="0.2">
      <c r="B4" s="52"/>
      <c r="C4" s="52"/>
      <c r="D4" s="52"/>
      <c r="E4" s="52"/>
      <c r="F4" s="52"/>
      <c r="G4" s="52"/>
      <c r="H4" s="52"/>
      <c r="I4" s="52"/>
      <c r="J4" s="52"/>
      <c r="K4" s="52"/>
      <c r="L4" s="52"/>
    </row>
    <row r="5" spans="2:12" x14ac:dyDescent="0.2">
      <c r="B5" s="52"/>
      <c r="C5" s="52"/>
      <c r="D5" s="52"/>
      <c r="E5" s="52"/>
      <c r="F5" s="52"/>
      <c r="G5" s="52"/>
      <c r="H5" s="52"/>
      <c r="I5" s="52"/>
      <c r="J5" s="52"/>
      <c r="K5" s="52"/>
      <c r="L5" s="52"/>
    </row>
    <row r="6" spans="2:12" x14ac:dyDescent="0.2">
      <c r="B6" s="55"/>
      <c r="C6" s="55"/>
      <c r="D6" s="55"/>
      <c r="E6" s="55"/>
      <c r="F6" s="55"/>
      <c r="G6" s="55"/>
      <c r="H6" s="52"/>
      <c r="I6" s="52"/>
      <c r="J6" s="52"/>
      <c r="K6" s="52"/>
      <c r="L6" s="55"/>
    </row>
    <row r="7" spans="2:12" x14ac:dyDescent="0.2">
      <c r="B7" s="55"/>
      <c r="C7" s="56" t="s">
        <v>152</v>
      </c>
      <c r="D7" s="55"/>
      <c r="E7" s="55"/>
      <c r="F7" s="55"/>
      <c r="G7" s="55"/>
      <c r="H7" s="55"/>
      <c r="I7" s="55"/>
      <c r="J7" s="55"/>
      <c r="K7" s="55"/>
      <c r="L7" s="55"/>
    </row>
    <row r="8" spans="2:12" x14ac:dyDescent="0.2">
      <c r="B8" s="55"/>
      <c r="C8" s="55"/>
      <c r="D8" s="55"/>
      <c r="E8" s="55"/>
      <c r="F8" s="55"/>
      <c r="G8" s="55"/>
      <c r="H8" s="55"/>
      <c r="I8" s="55"/>
      <c r="J8" s="55"/>
      <c r="K8" s="55"/>
      <c r="L8" s="55"/>
    </row>
    <row r="9" spans="2:12" x14ac:dyDescent="0.2">
      <c r="B9" s="55"/>
      <c r="C9" s="292" t="s">
        <v>296</v>
      </c>
      <c r="D9" s="292"/>
      <c r="E9" s="292"/>
      <c r="F9" s="292"/>
      <c r="G9" s="292"/>
      <c r="H9" s="292"/>
      <c r="I9" s="292"/>
      <c r="J9" s="292"/>
      <c r="K9" s="292"/>
      <c r="L9" s="55"/>
    </row>
    <row r="10" spans="2:12" x14ac:dyDescent="0.2">
      <c r="B10" s="55"/>
      <c r="C10" s="292"/>
      <c r="D10" s="292"/>
      <c r="E10" s="292"/>
      <c r="F10" s="292"/>
      <c r="G10" s="292"/>
      <c r="H10" s="292"/>
      <c r="I10" s="292"/>
      <c r="J10" s="292"/>
      <c r="K10" s="292"/>
      <c r="L10" s="55"/>
    </row>
    <row r="11" spans="2:12" x14ac:dyDescent="0.2">
      <c r="B11" s="55"/>
      <c r="C11" s="292"/>
      <c r="D11" s="292"/>
      <c r="E11" s="292"/>
      <c r="F11" s="292"/>
      <c r="G11" s="292"/>
      <c r="H11" s="292"/>
      <c r="I11" s="292"/>
      <c r="J11" s="292"/>
      <c r="K11" s="292"/>
      <c r="L11" s="55"/>
    </row>
    <row r="12" spans="2:12" x14ac:dyDescent="0.2">
      <c r="B12" s="55"/>
      <c r="C12" s="292"/>
      <c r="D12" s="292"/>
      <c r="E12" s="292"/>
      <c r="F12" s="292"/>
      <c r="G12" s="292"/>
      <c r="H12" s="292"/>
      <c r="I12" s="292"/>
      <c r="J12" s="292"/>
      <c r="K12" s="292"/>
      <c r="L12" s="55"/>
    </row>
    <row r="13" spans="2:12" x14ac:dyDescent="0.2">
      <c r="B13" s="55"/>
      <c r="C13" s="59" t="s">
        <v>1</v>
      </c>
      <c r="D13" s="304" t="s">
        <v>302</v>
      </c>
      <c r="E13" s="304"/>
      <c r="F13" s="304"/>
      <c r="G13" s="304"/>
      <c r="H13" s="304"/>
      <c r="I13" s="304"/>
      <c r="J13" s="304"/>
      <c r="K13" s="304"/>
      <c r="L13" s="55"/>
    </row>
    <row r="14" spans="2:12" x14ac:dyDescent="0.2">
      <c r="B14" s="55"/>
      <c r="C14" s="59"/>
      <c r="D14" s="304"/>
      <c r="E14" s="304"/>
      <c r="F14" s="304"/>
      <c r="G14" s="304"/>
      <c r="H14" s="304"/>
      <c r="I14" s="304"/>
      <c r="J14" s="304"/>
      <c r="K14" s="304"/>
      <c r="L14" s="55"/>
    </row>
    <row r="15" spans="2:12" x14ac:dyDescent="0.2">
      <c r="B15" s="55"/>
      <c r="C15" s="60"/>
      <c r="D15" s="304"/>
      <c r="E15" s="304"/>
      <c r="F15" s="304"/>
      <c r="G15" s="304"/>
      <c r="H15" s="304"/>
      <c r="I15" s="304"/>
      <c r="J15" s="304"/>
      <c r="K15" s="304"/>
      <c r="L15" s="55"/>
    </row>
    <row r="16" spans="2:12" x14ac:dyDescent="0.2">
      <c r="B16" s="55"/>
      <c r="C16" s="321" t="s">
        <v>2</v>
      </c>
      <c r="D16" s="322"/>
      <c r="E16" s="322"/>
      <c r="F16" s="322"/>
      <c r="G16" s="322"/>
      <c r="H16" s="322"/>
      <c r="I16" s="322"/>
      <c r="J16" s="322"/>
      <c r="K16" s="323"/>
      <c r="L16" s="55"/>
    </row>
    <row r="17" spans="2:14" x14ac:dyDescent="0.2">
      <c r="B17" s="55"/>
      <c r="C17" s="337" t="s">
        <v>216</v>
      </c>
      <c r="D17" s="338"/>
      <c r="E17" s="338"/>
      <c r="F17" s="338"/>
      <c r="G17" s="338"/>
      <c r="H17" s="338"/>
      <c r="I17" s="338"/>
      <c r="J17" s="339"/>
      <c r="K17" s="361"/>
      <c r="L17" s="55"/>
      <c r="N17" s="53" t="s">
        <v>40</v>
      </c>
    </row>
    <row r="18" spans="2:14" x14ac:dyDescent="0.2">
      <c r="B18" s="55"/>
      <c r="C18" s="343"/>
      <c r="D18" s="344"/>
      <c r="E18" s="344"/>
      <c r="F18" s="344"/>
      <c r="G18" s="344"/>
      <c r="H18" s="344"/>
      <c r="I18" s="344"/>
      <c r="J18" s="345"/>
      <c r="K18" s="363"/>
      <c r="L18" s="55"/>
    </row>
    <row r="19" spans="2:14" x14ac:dyDescent="0.2">
      <c r="B19" s="55"/>
      <c r="C19" s="337" t="s">
        <v>217</v>
      </c>
      <c r="D19" s="338"/>
      <c r="E19" s="338"/>
      <c r="F19" s="338"/>
      <c r="G19" s="338"/>
      <c r="H19" s="338"/>
      <c r="I19" s="338"/>
      <c r="J19" s="339"/>
      <c r="K19" s="361"/>
      <c r="L19" s="55"/>
      <c r="N19" s="53" t="s">
        <v>41</v>
      </c>
    </row>
    <row r="20" spans="2:14" x14ac:dyDescent="0.2">
      <c r="B20" s="55"/>
      <c r="C20" s="343"/>
      <c r="D20" s="344"/>
      <c r="E20" s="344"/>
      <c r="F20" s="344"/>
      <c r="G20" s="344"/>
      <c r="H20" s="344"/>
      <c r="I20" s="344"/>
      <c r="J20" s="345"/>
      <c r="K20" s="363"/>
      <c r="L20" s="55"/>
    </row>
    <row r="21" spans="2:14" x14ac:dyDescent="0.2">
      <c r="B21" s="55"/>
      <c r="C21" s="337" t="s">
        <v>218</v>
      </c>
      <c r="D21" s="338"/>
      <c r="E21" s="338"/>
      <c r="F21" s="338"/>
      <c r="G21" s="338"/>
      <c r="H21" s="338"/>
      <c r="I21" s="338"/>
      <c r="J21" s="339"/>
      <c r="K21" s="361"/>
      <c r="L21" s="55"/>
      <c r="N21" s="53" t="s">
        <v>42</v>
      </c>
    </row>
    <row r="22" spans="2:14" x14ac:dyDescent="0.2">
      <c r="B22" s="55"/>
      <c r="C22" s="343"/>
      <c r="D22" s="344"/>
      <c r="E22" s="344"/>
      <c r="F22" s="344"/>
      <c r="G22" s="344"/>
      <c r="H22" s="344"/>
      <c r="I22" s="344"/>
      <c r="J22" s="345"/>
      <c r="K22" s="363"/>
      <c r="L22" s="55"/>
    </row>
    <row r="23" spans="2:14" x14ac:dyDescent="0.2">
      <c r="B23" s="55"/>
      <c r="C23" s="337" t="s">
        <v>219</v>
      </c>
      <c r="D23" s="338"/>
      <c r="E23" s="338"/>
      <c r="F23" s="338"/>
      <c r="G23" s="338"/>
      <c r="H23" s="338"/>
      <c r="I23" s="338"/>
      <c r="J23" s="339"/>
      <c r="K23" s="361"/>
      <c r="L23" s="55"/>
      <c r="N23" s="53" t="s">
        <v>43</v>
      </c>
    </row>
    <row r="24" spans="2:14" x14ac:dyDescent="0.2">
      <c r="B24" s="55"/>
      <c r="C24" s="343"/>
      <c r="D24" s="344"/>
      <c r="E24" s="344"/>
      <c r="F24" s="344"/>
      <c r="G24" s="344"/>
      <c r="H24" s="344"/>
      <c r="I24" s="344"/>
      <c r="J24" s="345"/>
      <c r="K24" s="363"/>
      <c r="L24" s="55"/>
    </row>
    <row r="25" spans="2:14" x14ac:dyDescent="0.2">
      <c r="B25" s="55"/>
      <c r="C25" s="317" t="str">
        <f>IF(COUNTIFS(K17:K24,"x")&gt;1,"Bitte setzen Sie nur ein Kreuz.","")</f>
        <v/>
      </c>
      <c r="D25" s="317"/>
      <c r="E25" s="317"/>
      <c r="F25" s="317"/>
      <c r="G25" s="317"/>
      <c r="H25" s="317"/>
      <c r="I25" s="317"/>
      <c r="J25" s="317"/>
      <c r="K25" s="317"/>
      <c r="L25" s="55"/>
      <c r="N25" s="54"/>
    </row>
    <row r="26" spans="2:14" x14ac:dyDescent="0.2">
      <c r="B26" s="55"/>
      <c r="C26" s="317"/>
      <c r="D26" s="317"/>
      <c r="E26" s="317"/>
      <c r="F26" s="317"/>
      <c r="G26" s="317"/>
      <c r="H26" s="317"/>
      <c r="I26" s="317"/>
      <c r="J26" s="317"/>
      <c r="K26" s="317"/>
      <c r="L26" s="55"/>
      <c r="N26" s="54"/>
    </row>
    <row r="27" spans="2:14" x14ac:dyDescent="0.2">
      <c r="B27" s="55"/>
      <c r="C27" s="62" t="s">
        <v>104</v>
      </c>
      <c r="D27" s="61"/>
      <c r="E27" s="61"/>
      <c r="F27" s="61"/>
      <c r="G27" s="61"/>
      <c r="H27" s="61"/>
      <c r="I27" s="61"/>
      <c r="J27" s="61"/>
      <c r="K27" s="61"/>
      <c r="L27" s="55"/>
    </row>
    <row r="28" spans="2:14" x14ac:dyDescent="0.2">
      <c r="B28" s="55"/>
      <c r="C28" s="327"/>
      <c r="D28" s="328"/>
      <c r="E28" s="328"/>
      <c r="F28" s="328"/>
      <c r="G28" s="328"/>
      <c r="H28" s="328"/>
      <c r="I28" s="328"/>
      <c r="J28" s="328"/>
      <c r="K28" s="329"/>
      <c r="L28" s="55"/>
    </row>
    <row r="29" spans="2:14" x14ac:dyDescent="0.2">
      <c r="B29" s="55"/>
      <c r="C29" s="330"/>
      <c r="D29" s="331"/>
      <c r="E29" s="331"/>
      <c r="F29" s="331"/>
      <c r="G29" s="331"/>
      <c r="H29" s="331"/>
      <c r="I29" s="331"/>
      <c r="J29" s="331"/>
      <c r="K29" s="332"/>
      <c r="L29" s="55"/>
    </row>
    <row r="30" spans="2:14" x14ac:dyDescent="0.2">
      <c r="B30" s="55"/>
      <c r="C30" s="330"/>
      <c r="D30" s="331"/>
      <c r="E30" s="331"/>
      <c r="F30" s="331"/>
      <c r="G30" s="331"/>
      <c r="H30" s="331"/>
      <c r="I30" s="331"/>
      <c r="J30" s="331"/>
      <c r="K30" s="332"/>
      <c r="L30" s="55"/>
    </row>
    <row r="31" spans="2:14" x14ac:dyDescent="0.2">
      <c r="B31" s="55"/>
      <c r="C31" s="330"/>
      <c r="D31" s="331"/>
      <c r="E31" s="331"/>
      <c r="F31" s="331"/>
      <c r="G31" s="331"/>
      <c r="H31" s="331"/>
      <c r="I31" s="331"/>
      <c r="J31" s="331"/>
      <c r="K31" s="332"/>
      <c r="L31" s="55"/>
    </row>
    <row r="32" spans="2:14" x14ac:dyDescent="0.2">
      <c r="B32" s="55"/>
      <c r="C32" s="330"/>
      <c r="D32" s="331"/>
      <c r="E32" s="331"/>
      <c r="F32" s="331"/>
      <c r="G32" s="331"/>
      <c r="H32" s="331"/>
      <c r="I32" s="331"/>
      <c r="J32" s="331"/>
      <c r="K32" s="332"/>
      <c r="L32" s="55"/>
    </row>
    <row r="33" spans="2:12" x14ac:dyDescent="0.2">
      <c r="B33" s="55"/>
      <c r="C33" s="333"/>
      <c r="D33" s="334"/>
      <c r="E33" s="334"/>
      <c r="F33" s="334"/>
      <c r="G33" s="334"/>
      <c r="H33" s="334"/>
      <c r="I33" s="334"/>
      <c r="J33" s="334"/>
      <c r="K33" s="335"/>
      <c r="L33" s="55"/>
    </row>
    <row r="34" spans="2:12" x14ac:dyDescent="0.2">
      <c r="B34" s="55"/>
      <c r="C34" s="384" t="str">
        <f>IF($K$23="x","Die Prüfung für das Handlungsfeld „Verkehr“ ist beendet. Setzen Sie in diesem Falle bitte Ihre Prüfung mit dem Handlungsfeld „04.3 Energieversorgung“ fort.","")</f>
        <v/>
      </c>
      <c r="D34" s="384"/>
      <c r="E34" s="384"/>
      <c r="F34" s="384"/>
      <c r="G34" s="384"/>
      <c r="H34" s="384"/>
      <c r="I34" s="384"/>
      <c r="J34" s="384"/>
      <c r="K34" s="384"/>
      <c r="L34" s="55"/>
    </row>
    <row r="35" spans="2:12" x14ac:dyDescent="0.2">
      <c r="B35" s="55"/>
      <c r="C35" s="384"/>
      <c r="D35" s="384"/>
      <c r="E35" s="384"/>
      <c r="F35" s="384"/>
      <c r="G35" s="384"/>
      <c r="H35" s="384"/>
      <c r="I35" s="384"/>
      <c r="J35" s="384"/>
      <c r="K35" s="384"/>
      <c r="L35" s="55"/>
    </row>
    <row r="36" spans="2:12" x14ac:dyDescent="0.2">
      <c r="B36" s="55"/>
      <c r="C36" s="384"/>
      <c r="D36" s="384"/>
      <c r="E36" s="384"/>
      <c r="F36" s="384"/>
      <c r="G36" s="384"/>
      <c r="H36" s="384"/>
      <c r="I36" s="384"/>
      <c r="J36" s="384"/>
      <c r="K36" s="384"/>
      <c r="L36" s="55"/>
    </row>
    <row r="37" spans="2:12" x14ac:dyDescent="0.2">
      <c r="B37" s="55"/>
      <c r="C37" s="385" t="str">
        <f>IF($K$19="x","Bitte scrollen Sie runter bis zu Frage 4, welche in Zeile 252 beginnt.","")</f>
        <v/>
      </c>
      <c r="D37" s="385"/>
      <c r="E37" s="385"/>
      <c r="F37" s="385"/>
      <c r="G37" s="385"/>
      <c r="H37" s="385"/>
      <c r="I37" s="385"/>
      <c r="J37" s="385"/>
      <c r="K37" s="385"/>
      <c r="L37" s="55"/>
    </row>
    <row r="38" spans="2:12" x14ac:dyDescent="0.2">
      <c r="B38" s="55"/>
      <c r="C38" s="385"/>
      <c r="D38" s="385"/>
      <c r="E38" s="385"/>
      <c r="F38" s="385"/>
      <c r="G38" s="385"/>
      <c r="H38" s="385"/>
      <c r="I38" s="385"/>
      <c r="J38" s="385"/>
      <c r="K38" s="385"/>
      <c r="L38" s="55"/>
    </row>
    <row r="39" spans="2:12" x14ac:dyDescent="0.2">
      <c r="B39" s="55"/>
      <c r="C39" s="55"/>
      <c r="D39" s="55"/>
      <c r="E39" s="55"/>
      <c r="F39" s="55"/>
      <c r="G39" s="55"/>
      <c r="H39" s="55"/>
      <c r="I39" s="55"/>
      <c r="J39" s="55"/>
      <c r="K39" s="55"/>
      <c r="L39" s="55"/>
    </row>
    <row r="40" spans="2:12" x14ac:dyDescent="0.2">
      <c r="B40" s="55"/>
      <c r="C40" s="87" t="s">
        <v>24</v>
      </c>
      <c r="D40" s="60"/>
      <c r="E40" s="60"/>
      <c r="F40" s="60"/>
      <c r="G40" s="60"/>
      <c r="H40" s="60"/>
      <c r="I40" s="60"/>
      <c r="J40" s="60"/>
      <c r="K40" s="60"/>
      <c r="L40" s="55"/>
    </row>
    <row r="41" spans="2:12" x14ac:dyDescent="0.2">
      <c r="B41" s="55"/>
      <c r="C41" s="88"/>
      <c r="D41" s="60"/>
      <c r="E41" s="60"/>
      <c r="F41" s="60"/>
      <c r="G41" s="60"/>
      <c r="H41" s="60"/>
      <c r="I41" s="60"/>
      <c r="J41" s="60"/>
      <c r="K41" s="60"/>
      <c r="L41" s="55"/>
    </row>
    <row r="42" spans="2:12" x14ac:dyDescent="0.2">
      <c r="B42" s="55"/>
      <c r="C42" s="396" t="s">
        <v>220</v>
      </c>
      <c r="D42" s="396"/>
      <c r="E42" s="396"/>
      <c r="F42" s="396"/>
      <c r="G42" s="396"/>
      <c r="H42" s="396"/>
      <c r="I42" s="396"/>
      <c r="J42" s="396"/>
      <c r="K42" s="396"/>
      <c r="L42" s="55"/>
    </row>
    <row r="43" spans="2:12" x14ac:dyDescent="0.2">
      <c r="B43" s="55"/>
      <c r="C43" s="396"/>
      <c r="D43" s="396"/>
      <c r="E43" s="396"/>
      <c r="F43" s="396"/>
      <c r="G43" s="396"/>
      <c r="H43" s="396"/>
      <c r="I43" s="396"/>
      <c r="J43" s="396"/>
      <c r="K43" s="396"/>
      <c r="L43" s="55"/>
    </row>
    <row r="44" spans="2:12" x14ac:dyDescent="0.2">
      <c r="B44" s="55"/>
      <c r="C44" s="396"/>
      <c r="D44" s="396"/>
      <c r="E44" s="396"/>
      <c r="F44" s="396"/>
      <c r="G44" s="396"/>
      <c r="H44" s="396"/>
      <c r="I44" s="396"/>
      <c r="J44" s="396"/>
      <c r="K44" s="396"/>
      <c r="L44" s="55"/>
    </row>
    <row r="45" spans="2:12" x14ac:dyDescent="0.2">
      <c r="B45" s="55"/>
      <c r="C45" s="396"/>
      <c r="D45" s="396"/>
      <c r="E45" s="396"/>
      <c r="F45" s="396"/>
      <c r="G45" s="396"/>
      <c r="H45" s="396"/>
      <c r="I45" s="396"/>
      <c r="J45" s="396"/>
      <c r="K45" s="396"/>
      <c r="L45" s="55"/>
    </row>
    <row r="46" spans="2:12" x14ac:dyDescent="0.2">
      <c r="B46" s="55"/>
      <c r="C46" s="396"/>
      <c r="D46" s="396"/>
      <c r="E46" s="396"/>
      <c r="F46" s="396"/>
      <c r="G46" s="396"/>
      <c r="H46" s="396"/>
      <c r="I46" s="396"/>
      <c r="J46" s="396"/>
      <c r="K46" s="396"/>
      <c r="L46" s="55"/>
    </row>
    <row r="47" spans="2:12" x14ac:dyDescent="0.2">
      <c r="B47" s="55"/>
      <c r="C47" s="396"/>
      <c r="D47" s="396"/>
      <c r="E47" s="396"/>
      <c r="F47" s="396"/>
      <c r="G47" s="396"/>
      <c r="H47" s="396"/>
      <c r="I47" s="396"/>
      <c r="J47" s="396"/>
      <c r="K47" s="396"/>
      <c r="L47" s="55"/>
    </row>
    <row r="48" spans="2:12" x14ac:dyDescent="0.2">
      <c r="B48" s="55"/>
      <c r="C48" s="396"/>
      <c r="D48" s="396"/>
      <c r="E48" s="396"/>
      <c r="F48" s="396"/>
      <c r="G48" s="396"/>
      <c r="H48" s="396"/>
      <c r="I48" s="396"/>
      <c r="J48" s="396"/>
      <c r="K48" s="396"/>
      <c r="L48" s="55"/>
    </row>
    <row r="49" spans="2:16" x14ac:dyDescent="0.2">
      <c r="B49" s="55"/>
      <c r="C49" s="396"/>
      <c r="D49" s="396"/>
      <c r="E49" s="396"/>
      <c r="F49" s="396"/>
      <c r="G49" s="396"/>
      <c r="H49" s="396"/>
      <c r="I49" s="396"/>
      <c r="J49" s="396"/>
      <c r="K49" s="396"/>
      <c r="L49" s="55"/>
    </row>
    <row r="50" spans="2:16" x14ac:dyDescent="0.2">
      <c r="B50" s="55"/>
      <c r="C50" s="63" t="s">
        <v>7</v>
      </c>
      <c r="D50" s="304" t="s">
        <v>303</v>
      </c>
      <c r="E50" s="304"/>
      <c r="F50" s="304"/>
      <c r="G50" s="304"/>
      <c r="H50" s="304"/>
      <c r="I50" s="304"/>
      <c r="J50" s="304"/>
      <c r="K50" s="304"/>
      <c r="L50" s="55"/>
    </row>
    <row r="51" spans="2:16" x14ac:dyDescent="0.2">
      <c r="B51" s="55"/>
      <c r="C51" s="64"/>
      <c r="D51" s="304"/>
      <c r="E51" s="304"/>
      <c r="F51" s="304"/>
      <c r="G51" s="304"/>
      <c r="H51" s="304"/>
      <c r="I51" s="304"/>
      <c r="J51" s="304"/>
      <c r="K51" s="304"/>
      <c r="L51" s="55"/>
    </row>
    <row r="52" spans="2:16" x14ac:dyDescent="0.2">
      <c r="B52" s="55"/>
      <c r="C52" s="61"/>
      <c r="D52" s="304"/>
      <c r="E52" s="304"/>
      <c r="F52" s="304"/>
      <c r="G52" s="304"/>
      <c r="H52" s="304"/>
      <c r="I52" s="304"/>
      <c r="J52" s="304"/>
      <c r="K52" s="304"/>
      <c r="L52" s="55"/>
    </row>
    <row r="53" spans="2:16" x14ac:dyDescent="0.2">
      <c r="B53" s="55"/>
      <c r="C53" s="315" t="s">
        <v>203</v>
      </c>
      <c r="D53" s="315"/>
      <c r="E53" s="315"/>
      <c r="F53" s="315"/>
      <c r="G53" s="315"/>
      <c r="H53" s="315"/>
      <c r="I53" s="315"/>
      <c r="J53" s="315"/>
      <c r="K53" s="315"/>
      <c r="L53" s="55"/>
    </row>
    <row r="54" spans="2:16" x14ac:dyDescent="0.2">
      <c r="B54" s="55"/>
      <c r="C54" s="315"/>
      <c r="D54" s="315"/>
      <c r="E54" s="315"/>
      <c r="F54" s="315"/>
      <c r="G54" s="315"/>
      <c r="H54" s="315"/>
      <c r="I54" s="315"/>
      <c r="J54" s="315"/>
      <c r="K54" s="315"/>
      <c r="L54" s="55"/>
    </row>
    <row r="55" spans="2:16" x14ac:dyDescent="0.2">
      <c r="B55" s="55"/>
      <c r="C55" s="315"/>
      <c r="D55" s="315"/>
      <c r="E55" s="315"/>
      <c r="F55" s="315"/>
      <c r="G55" s="315"/>
      <c r="H55" s="315"/>
      <c r="I55" s="315"/>
      <c r="J55" s="315"/>
      <c r="K55" s="315"/>
      <c r="L55" s="55"/>
    </row>
    <row r="56" spans="2:16" x14ac:dyDescent="0.2">
      <c r="B56" s="55"/>
      <c r="C56" s="315"/>
      <c r="D56" s="315"/>
      <c r="E56" s="315"/>
      <c r="F56" s="315"/>
      <c r="G56" s="315"/>
      <c r="H56" s="315"/>
      <c r="I56" s="315"/>
      <c r="J56" s="315"/>
      <c r="K56" s="315"/>
      <c r="L56" s="55"/>
    </row>
    <row r="57" spans="2:16" x14ac:dyDescent="0.2">
      <c r="B57" s="55"/>
      <c r="C57" s="397"/>
      <c r="D57" s="397"/>
      <c r="E57" s="397"/>
      <c r="F57" s="397"/>
      <c r="G57" s="397"/>
      <c r="H57" s="397"/>
      <c r="I57" s="397"/>
      <c r="J57" s="397"/>
      <c r="K57" s="397"/>
      <c r="L57" s="55"/>
    </row>
    <row r="58" spans="2:16" x14ac:dyDescent="0.2">
      <c r="B58" s="55"/>
      <c r="C58" s="377" t="s">
        <v>2</v>
      </c>
      <c r="D58" s="378"/>
      <c r="E58" s="378"/>
      <c r="F58" s="377" t="s">
        <v>8</v>
      </c>
      <c r="G58" s="378"/>
      <c r="H58" s="378"/>
      <c r="I58" s="321" t="s">
        <v>187</v>
      </c>
      <c r="J58" s="322"/>
      <c r="K58" s="323"/>
      <c r="L58" s="55"/>
    </row>
    <row r="59" spans="2:16" x14ac:dyDescent="0.2">
      <c r="B59" s="55"/>
      <c r="C59" s="89"/>
      <c r="D59" s="90"/>
      <c r="E59" s="90"/>
      <c r="F59" s="348" t="s">
        <v>373</v>
      </c>
      <c r="G59" s="371"/>
      <c r="H59" s="349"/>
      <c r="I59" s="89"/>
      <c r="J59" s="91"/>
      <c r="K59" s="358"/>
      <c r="L59" s="55"/>
      <c r="N59" s="53" t="s">
        <v>49</v>
      </c>
      <c r="P59" s="54" t="s">
        <v>82</v>
      </c>
    </row>
    <row r="60" spans="2:16" x14ac:dyDescent="0.2">
      <c r="B60" s="55"/>
      <c r="C60" s="318" t="s">
        <v>119</v>
      </c>
      <c r="D60" s="288"/>
      <c r="E60" s="288"/>
      <c r="F60" s="350"/>
      <c r="G60" s="372"/>
      <c r="H60" s="351"/>
      <c r="I60" s="355" t="s">
        <v>369</v>
      </c>
      <c r="J60" s="357"/>
      <c r="K60" s="359"/>
      <c r="L60" s="55"/>
    </row>
    <row r="61" spans="2:16" x14ac:dyDescent="0.2">
      <c r="B61" s="55"/>
      <c r="C61" s="318"/>
      <c r="D61" s="288"/>
      <c r="E61" s="288"/>
      <c r="F61" s="350"/>
      <c r="G61" s="372"/>
      <c r="H61" s="351"/>
      <c r="I61" s="355"/>
      <c r="J61" s="357"/>
      <c r="K61" s="359"/>
      <c r="L61" s="55"/>
    </row>
    <row r="62" spans="2:16" x14ac:dyDescent="0.2">
      <c r="B62" s="55"/>
      <c r="C62" s="318"/>
      <c r="D62" s="288"/>
      <c r="E62" s="288"/>
      <c r="F62" s="350"/>
      <c r="G62" s="372"/>
      <c r="H62" s="351"/>
      <c r="I62" s="355"/>
      <c r="J62" s="357"/>
      <c r="K62" s="359"/>
      <c r="L62" s="55"/>
    </row>
    <row r="63" spans="2:16" x14ac:dyDescent="0.2">
      <c r="B63" s="55"/>
      <c r="C63" s="318"/>
      <c r="D63" s="288"/>
      <c r="E63" s="288"/>
      <c r="F63" s="350"/>
      <c r="G63" s="372"/>
      <c r="H63" s="351"/>
      <c r="I63" s="355"/>
      <c r="J63" s="357"/>
      <c r="K63" s="359"/>
      <c r="L63" s="55"/>
    </row>
    <row r="64" spans="2:16" x14ac:dyDescent="0.2">
      <c r="B64" s="55"/>
      <c r="C64" s="318"/>
      <c r="D64" s="288"/>
      <c r="E64" s="288"/>
      <c r="F64" s="350"/>
      <c r="G64" s="372"/>
      <c r="H64" s="351"/>
      <c r="I64" s="355"/>
      <c r="J64" s="357"/>
      <c r="K64" s="359"/>
      <c r="L64" s="55"/>
    </row>
    <row r="65" spans="2:16" x14ac:dyDescent="0.2">
      <c r="B65" s="55"/>
      <c r="C65" s="318"/>
      <c r="D65" s="288"/>
      <c r="E65" s="288"/>
      <c r="F65" s="350"/>
      <c r="G65" s="372"/>
      <c r="H65" s="351"/>
      <c r="I65" s="355"/>
      <c r="J65" s="357"/>
      <c r="K65" s="359"/>
      <c r="L65" s="55"/>
    </row>
    <row r="66" spans="2:16" x14ac:dyDescent="0.2">
      <c r="B66" s="55"/>
      <c r="C66" s="318"/>
      <c r="D66" s="288"/>
      <c r="E66" s="288"/>
      <c r="F66" s="350"/>
      <c r="G66" s="372"/>
      <c r="H66" s="351"/>
      <c r="I66" s="355"/>
      <c r="J66" s="357"/>
      <c r="K66" s="359"/>
      <c r="L66" s="55"/>
    </row>
    <row r="67" spans="2:16" x14ac:dyDescent="0.2">
      <c r="B67" s="55"/>
      <c r="C67" s="318"/>
      <c r="D67" s="288"/>
      <c r="E67" s="288"/>
      <c r="F67" s="350"/>
      <c r="G67" s="372"/>
      <c r="H67" s="351"/>
      <c r="I67" s="355"/>
      <c r="J67" s="357"/>
      <c r="K67" s="359"/>
      <c r="L67" s="55"/>
    </row>
    <row r="68" spans="2:16" x14ac:dyDescent="0.2">
      <c r="B68" s="55"/>
      <c r="C68" s="318"/>
      <c r="D68" s="288"/>
      <c r="E68" s="288"/>
      <c r="F68" s="350"/>
      <c r="G68" s="372"/>
      <c r="H68" s="351"/>
      <c r="I68" s="355"/>
      <c r="J68" s="357"/>
      <c r="K68" s="359"/>
      <c r="L68" s="55"/>
    </row>
    <row r="69" spans="2:16" x14ac:dyDescent="0.2">
      <c r="B69" s="55"/>
      <c r="C69" s="68"/>
      <c r="D69" s="61"/>
      <c r="E69" s="61"/>
      <c r="F69" s="350"/>
      <c r="G69" s="372"/>
      <c r="H69" s="351"/>
      <c r="I69" s="76"/>
      <c r="J69" s="69"/>
      <c r="K69" s="359"/>
      <c r="L69" s="55"/>
    </row>
    <row r="70" spans="2:16" x14ac:dyDescent="0.2">
      <c r="B70" s="55"/>
      <c r="C70" s="68"/>
      <c r="D70" s="61"/>
      <c r="E70" s="61"/>
      <c r="F70" s="350"/>
      <c r="G70" s="372"/>
      <c r="H70" s="351"/>
      <c r="I70" s="76"/>
      <c r="J70" s="69"/>
      <c r="K70" s="359"/>
      <c r="L70" s="55"/>
    </row>
    <row r="71" spans="2:16" x14ac:dyDescent="0.2">
      <c r="B71" s="55"/>
      <c r="C71" s="68"/>
      <c r="D71" s="61"/>
      <c r="E71" s="61"/>
      <c r="F71" s="350"/>
      <c r="G71" s="372"/>
      <c r="H71" s="351"/>
      <c r="I71" s="76"/>
      <c r="J71" s="69"/>
      <c r="K71" s="359"/>
      <c r="L71" s="55"/>
    </row>
    <row r="72" spans="2:16" x14ac:dyDescent="0.2">
      <c r="B72" s="55"/>
      <c r="C72" s="68"/>
      <c r="D72" s="61"/>
      <c r="E72" s="61"/>
      <c r="F72" s="352"/>
      <c r="G72" s="373"/>
      <c r="H72" s="353"/>
      <c r="I72" s="76"/>
      <c r="J72" s="69"/>
      <c r="K72" s="360"/>
      <c r="L72" s="55"/>
    </row>
    <row r="73" spans="2:16" x14ac:dyDescent="0.2">
      <c r="B73" s="55"/>
      <c r="C73" s="73"/>
      <c r="D73" s="74"/>
      <c r="E73" s="74"/>
      <c r="F73" s="348" t="s">
        <v>374</v>
      </c>
      <c r="G73" s="371"/>
      <c r="H73" s="349"/>
      <c r="I73" s="92"/>
      <c r="J73" s="75"/>
      <c r="K73" s="358"/>
      <c r="L73" s="55"/>
      <c r="N73" s="53" t="s">
        <v>47</v>
      </c>
      <c r="P73" s="54" t="s">
        <v>83</v>
      </c>
    </row>
    <row r="74" spans="2:16" ht="12.75" customHeight="1" x14ac:dyDescent="0.2">
      <c r="B74" s="55"/>
      <c r="C74" s="318" t="s">
        <v>120</v>
      </c>
      <c r="D74" s="288"/>
      <c r="E74" s="319"/>
      <c r="F74" s="350"/>
      <c r="G74" s="372"/>
      <c r="H74" s="351"/>
      <c r="I74" s="355" t="s">
        <v>370</v>
      </c>
      <c r="J74" s="357"/>
      <c r="K74" s="359"/>
      <c r="L74" s="55"/>
    </row>
    <row r="75" spans="2:16" x14ac:dyDescent="0.2">
      <c r="B75" s="55"/>
      <c r="C75" s="318"/>
      <c r="D75" s="288"/>
      <c r="E75" s="319"/>
      <c r="F75" s="350"/>
      <c r="G75" s="372"/>
      <c r="H75" s="351"/>
      <c r="I75" s="355"/>
      <c r="J75" s="357"/>
      <c r="K75" s="359"/>
      <c r="L75" s="55"/>
    </row>
    <row r="76" spans="2:16" x14ac:dyDescent="0.2">
      <c r="B76" s="55"/>
      <c r="C76" s="318"/>
      <c r="D76" s="288"/>
      <c r="E76" s="319"/>
      <c r="F76" s="350"/>
      <c r="G76" s="372"/>
      <c r="H76" s="351"/>
      <c r="I76" s="355"/>
      <c r="J76" s="357"/>
      <c r="K76" s="359"/>
      <c r="L76" s="55"/>
    </row>
    <row r="77" spans="2:16" x14ac:dyDescent="0.2">
      <c r="B77" s="55"/>
      <c r="C77" s="318"/>
      <c r="D77" s="288"/>
      <c r="E77" s="319"/>
      <c r="F77" s="350"/>
      <c r="G77" s="372"/>
      <c r="H77" s="351"/>
      <c r="I77" s="355"/>
      <c r="J77" s="357"/>
      <c r="K77" s="359"/>
      <c r="L77" s="55"/>
    </row>
    <row r="78" spans="2:16" x14ac:dyDescent="0.2">
      <c r="B78" s="55"/>
      <c r="C78" s="318"/>
      <c r="D78" s="288"/>
      <c r="E78" s="319"/>
      <c r="F78" s="350"/>
      <c r="G78" s="372"/>
      <c r="H78" s="351"/>
      <c r="I78" s="355"/>
      <c r="J78" s="357"/>
      <c r="K78" s="359"/>
      <c r="L78" s="55"/>
    </row>
    <row r="79" spans="2:16" x14ac:dyDescent="0.2">
      <c r="B79" s="55"/>
      <c r="C79" s="318"/>
      <c r="D79" s="288"/>
      <c r="E79" s="319"/>
      <c r="F79" s="350"/>
      <c r="G79" s="372"/>
      <c r="H79" s="351"/>
      <c r="I79" s="355"/>
      <c r="J79" s="357"/>
      <c r="K79" s="359"/>
      <c r="L79" s="55"/>
    </row>
    <row r="80" spans="2:16" x14ac:dyDescent="0.2">
      <c r="B80" s="55"/>
      <c r="C80" s="318"/>
      <c r="D80" s="288"/>
      <c r="E80" s="319"/>
      <c r="F80" s="350"/>
      <c r="G80" s="372"/>
      <c r="H80" s="351"/>
      <c r="I80" s="355"/>
      <c r="J80" s="357"/>
      <c r="K80" s="359"/>
      <c r="L80" s="55"/>
    </row>
    <row r="81" spans="2:14" x14ac:dyDescent="0.2">
      <c r="B81" s="55"/>
      <c r="C81" s="318"/>
      <c r="D81" s="288"/>
      <c r="E81" s="319"/>
      <c r="F81" s="350"/>
      <c r="G81" s="372"/>
      <c r="H81" s="351"/>
      <c r="I81" s="355"/>
      <c r="J81" s="357"/>
      <c r="K81" s="359"/>
      <c r="L81" s="55"/>
    </row>
    <row r="82" spans="2:14" x14ac:dyDescent="0.2">
      <c r="B82" s="55"/>
      <c r="C82" s="318"/>
      <c r="D82" s="288"/>
      <c r="E82" s="319"/>
      <c r="F82" s="350"/>
      <c r="G82" s="372"/>
      <c r="H82" s="351"/>
      <c r="I82" s="355"/>
      <c r="J82" s="357"/>
      <c r="K82" s="359"/>
      <c r="L82" s="55"/>
    </row>
    <row r="83" spans="2:14" x14ac:dyDescent="0.2">
      <c r="B83" s="55"/>
      <c r="C83" s="318"/>
      <c r="D83" s="288"/>
      <c r="E83" s="319"/>
      <c r="F83" s="350"/>
      <c r="G83" s="372"/>
      <c r="H83" s="351"/>
      <c r="I83" s="355"/>
      <c r="J83" s="357"/>
      <c r="K83" s="359"/>
      <c r="L83" s="55"/>
    </row>
    <row r="84" spans="2:14" x14ac:dyDescent="0.2">
      <c r="B84" s="55"/>
      <c r="C84" s="318"/>
      <c r="D84" s="288"/>
      <c r="E84" s="319"/>
      <c r="F84" s="350"/>
      <c r="G84" s="372"/>
      <c r="H84" s="351"/>
      <c r="I84" s="355"/>
      <c r="J84" s="357"/>
      <c r="K84" s="359"/>
      <c r="L84" s="55"/>
    </row>
    <row r="85" spans="2:14" x14ac:dyDescent="0.2">
      <c r="B85" s="55"/>
      <c r="C85" s="318"/>
      <c r="D85" s="288"/>
      <c r="E85" s="319"/>
      <c r="F85" s="350"/>
      <c r="G85" s="372"/>
      <c r="H85" s="351"/>
      <c r="I85" s="76"/>
      <c r="J85" s="69"/>
      <c r="K85" s="359"/>
      <c r="L85" s="55"/>
    </row>
    <row r="86" spans="2:14" x14ac:dyDescent="0.2">
      <c r="B86" s="55"/>
      <c r="C86" s="70"/>
      <c r="D86" s="71"/>
      <c r="E86" s="71"/>
      <c r="F86" s="352"/>
      <c r="G86" s="373"/>
      <c r="H86" s="353"/>
      <c r="I86" s="93"/>
      <c r="J86" s="72"/>
      <c r="K86" s="360"/>
      <c r="L86" s="55"/>
    </row>
    <row r="87" spans="2:14" x14ac:dyDescent="0.2">
      <c r="B87" s="55"/>
      <c r="C87" s="73"/>
      <c r="D87" s="74"/>
      <c r="E87" s="74"/>
      <c r="F87" s="348" t="s">
        <v>308</v>
      </c>
      <c r="G87" s="371"/>
      <c r="H87" s="349"/>
      <c r="I87" s="92"/>
      <c r="J87" s="75"/>
      <c r="K87" s="358"/>
      <c r="L87" s="55"/>
      <c r="N87" s="53">
        <v>0</v>
      </c>
    </row>
    <row r="88" spans="2:14" x14ac:dyDescent="0.2">
      <c r="B88" s="55"/>
      <c r="C88" s="318" t="s">
        <v>121</v>
      </c>
      <c r="D88" s="288" t="s">
        <v>9</v>
      </c>
      <c r="E88" s="288"/>
      <c r="F88" s="350"/>
      <c r="G88" s="372"/>
      <c r="H88" s="351"/>
      <c r="I88" s="355" t="s">
        <v>113</v>
      </c>
      <c r="J88" s="357"/>
      <c r="K88" s="359"/>
      <c r="L88" s="55"/>
    </row>
    <row r="89" spans="2:14" x14ac:dyDescent="0.2">
      <c r="B89" s="55"/>
      <c r="C89" s="318"/>
      <c r="D89" s="288"/>
      <c r="E89" s="288"/>
      <c r="F89" s="350"/>
      <c r="G89" s="372"/>
      <c r="H89" s="351"/>
      <c r="I89" s="355"/>
      <c r="J89" s="357"/>
      <c r="K89" s="359"/>
      <c r="L89" s="55"/>
    </row>
    <row r="90" spans="2:14" x14ac:dyDescent="0.2">
      <c r="B90" s="55"/>
      <c r="C90" s="318"/>
      <c r="D90" s="288"/>
      <c r="E90" s="288"/>
      <c r="F90" s="350"/>
      <c r="G90" s="372"/>
      <c r="H90" s="351"/>
      <c r="I90" s="355"/>
      <c r="J90" s="357"/>
      <c r="K90" s="359"/>
      <c r="L90" s="55"/>
    </row>
    <row r="91" spans="2:14" x14ac:dyDescent="0.2">
      <c r="B91" s="55"/>
      <c r="C91" s="318"/>
      <c r="D91" s="288"/>
      <c r="E91" s="288"/>
      <c r="F91" s="350"/>
      <c r="G91" s="372"/>
      <c r="H91" s="351"/>
      <c r="I91" s="355"/>
      <c r="J91" s="357"/>
      <c r="K91" s="359"/>
      <c r="L91" s="55"/>
    </row>
    <row r="92" spans="2:14" x14ac:dyDescent="0.2">
      <c r="B92" s="55"/>
      <c r="C92" s="70"/>
      <c r="D92" s="71"/>
      <c r="E92" s="71"/>
      <c r="F92" s="352"/>
      <c r="G92" s="373"/>
      <c r="H92" s="353"/>
      <c r="I92" s="93"/>
      <c r="J92" s="72"/>
      <c r="K92" s="360"/>
      <c r="L92" s="55"/>
    </row>
    <row r="93" spans="2:14" x14ac:dyDescent="0.2">
      <c r="B93" s="55"/>
      <c r="C93" s="73"/>
      <c r="D93" s="74"/>
      <c r="E93" s="74"/>
      <c r="F93" s="348" t="s">
        <v>375</v>
      </c>
      <c r="G93" s="371"/>
      <c r="H93" s="349"/>
      <c r="I93" s="92"/>
      <c r="J93" s="75"/>
      <c r="K93" s="358"/>
      <c r="L93" s="55"/>
      <c r="N93" s="53" t="s">
        <v>48</v>
      </c>
    </row>
    <row r="94" spans="2:14" ht="12.75" customHeight="1" x14ac:dyDescent="0.2">
      <c r="B94" s="55"/>
      <c r="C94" s="318" t="s">
        <v>122</v>
      </c>
      <c r="D94" s="288"/>
      <c r="E94" s="319"/>
      <c r="F94" s="350"/>
      <c r="G94" s="372"/>
      <c r="H94" s="351"/>
      <c r="I94" s="355" t="s">
        <v>371</v>
      </c>
      <c r="J94" s="357"/>
      <c r="K94" s="359"/>
      <c r="L94" s="55"/>
    </row>
    <row r="95" spans="2:14" x14ac:dyDescent="0.2">
      <c r="B95" s="55"/>
      <c r="C95" s="318"/>
      <c r="D95" s="288"/>
      <c r="E95" s="319"/>
      <c r="F95" s="350"/>
      <c r="G95" s="372"/>
      <c r="H95" s="351"/>
      <c r="I95" s="355"/>
      <c r="J95" s="357"/>
      <c r="K95" s="359"/>
      <c r="L95" s="55"/>
    </row>
    <row r="96" spans="2:14" x14ac:dyDescent="0.2">
      <c r="B96" s="55"/>
      <c r="C96" s="318"/>
      <c r="D96" s="288"/>
      <c r="E96" s="319"/>
      <c r="F96" s="350"/>
      <c r="G96" s="372"/>
      <c r="H96" s="351"/>
      <c r="I96" s="355"/>
      <c r="J96" s="357"/>
      <c r="K96" s="359"/>
      <c r="L96" s="55"/>
    </row>
    <row r="97" spans="2:14" x14ac:dyDescent="0.2">
      <c r="B97" s="55"/>
      <c r="C97" s="318"/>
      <c r="D97" s="288"/>
      <c r="E97" s="319"/>
      <c r="F97" s="350"/>
      <c r="G97" s="372"/>
      <c r="H97" s="351"/>
      <c r="I97" s="355"/>
      <c r="J97" s="357"/>
      <c r="K97" s="359"/>
      <c r="L97" s="55"/>
    </row>
    <row r="98" spans="2:14" x14ac:dyDescent="0.2">
      <c r="B98" s="55"/>
      <c r="C98" s="318"/>
      <c r="D98" s="288"/>
      <c r="E98" s="319"/>
      <c r="F98" s="350"/>
      <c r="G98" s="372"/>
      <c r="H98" s="351"/>
      <c r="I98" s="355"/>
      <c r="J98" s="357"/>
      <c r="K98" s="359"/>
      <c r="L98" s="55"/>
    </row>
    <row r="99" spans="2:14" x14ac:dyDescent="0.2">
      <c r="B99" s="55"/>
      <c r="C99" s="318"/>
      <c r="D99" s="288"/>
      <c r="E99" s="319"/>
      <c r="F99" s="350"/>
      <c r="G99" s="372"/>
      <c r="H99" s="351"/>
      <c r="I99" s="355"/>
      <c r="J99" s="357"/>
      <c r="K99" s="359"/>
      <c r="L99" s="55"/>
    </row>
    <row r="100" spans="2:14" x14ac:dyDescent="0.2">
      <c r="B100" s="55"/>
      <c r="C100" s="318"/>
      <c r="D100" s="288"/>
      <c r="E100" s="319"/>
      <c r="F100" s="350"/>
      <c r="G100" s="372"/>
      <c r="H100" s="351"/>
      <c r="I100" s="355"/>
      <c r="J100" s="357"/>
      <c r="K100" s="359"/>
      <c r="L100" s="55"/>
    </row>
    <row r="101" spans="2:14" x14ac:dyDescent="0.2">
      <c r="B101" s="55"/>
      <c r="C101" s="318"/>
      <c r="D101" s="288"/>
      <c r="E101" s="319"/>
      <c r="F101" s="350"/>
      <c r="G101" s="372"/>
      <c r="H101" s="351"/>
      <c r="I101" s="355"/>
      <c r="J101" s="357"/>
      <c r="K101" s="359"/>
      <c r="L101" s="55"/>
    </row>
    <row r="102" spans="2:14" x14ac:dyDescent="0.2">
      <c r="B102" s="55"/>
      <c r="C102" s="318"/>
      <c r="D102" s="288"/>
      <c r="E102" s="319"/>
      <c r="F102" s="350"/>
      <c r="G102" s="372"/>
      <c r="H102" s="351"/>
      <c r="I102" s="355"/>
      <c r="J102" s="357"/>
      <c r="K102" s="359"/>
      <c r="L102" s="55"/>
    </row>
    <row r="103" spans="2:14" x14ac:dyDescent="0.2">
      <c r="B103" s="55"/>
      <c r="C103" s="318"/>
      <c r="D103" s="288"/>
      <c r="E103" s="319"/>
      <c r="F103" s="350"/>
      <c r="G103" s="372"/>
      <c r="H103" s="351"/>
      <c r="I103" s="355"/>
      <c r="J103" s="357"/>
      <c r="K103" s="359"/>
      <c r="L103" s="55"/>
    </row>
    <row r="104" spans="2:14" x14ac:dyDescent="0.2">
      <c r="B104" s="55"/>
      <c r="C104" s="318"/>
      <c r="D104" s="288"/>
      <c r="E104" s="319"/>
      <c r="F104" s="350"/>
      <c r="G104" s="372"/>
      <c r="H104" s="351"/>
      <c r="I104" s="355"/>
      <c r="J104" s="357"/>
      <c r="K104" s="359"/>
      <c r="L104" s="55"/>
    </row>
    <row r="105" spans="2:14" x14ac:dyDescent="0.2">
      <c r="B105" s="55"/>
      <c r="C105" s="318"/>
      <c r="D105" s="288"/>
      <c r="E105" s="319"/>
      <c r="F105" s="350"/>
      <c r="G105" s="372"/>
      <c r="H105" s="351"/>
      <c r="I105" s="355"/>
      <c r="J105" s="357"/>
      <c r="K105" s="359"/>
      <c r="L105" s="55"/>
    </row>
    <row r="106" spans="2:14" x14ac:dyDescent="0.2">
      <c r="B106" s="55"/>
      <c r="C106" s="68"/>
      <c r="D106" s="61"/>
      <c r="E106" s="61"/>
      <c r="F106" s="352"/>
      <c r="G106" s="373"/>
      <c r="H106" s="353"/>
      <c r="I106" s="76"/>
      <c r="J106" s="69"/>
      <c r="K106" s="360"/>
      <c r="L106" s="55"/>
    </row>
    <row r="107" spans="2:14" x14ac:dyDescent="0.2">
      <c r="B107" s="55"/>
      <c r="C107" s="73"/>
      <c r="D107" s="74"/>
      <c r="E107" s="74"/>
      <c r="F107" s="92"/>
      <c r="G107" s="94"/>
      <c r="H107" s="94"/>
      <c r="I107" s="92"/>
      <c r="J107" s="75"/>
      <c r="K107" s="358"/>
      <c r="L107" s="55"/>
      <c r="N107" s="53" t="s">
        <v>50</v>
      </c>
    </row>
    <row r="108" spans="2:14" ht="12.75" customHeight="1" x14ac:dyDescent="0.2">
      <c r="B108" s="55"/>
      <c r="C108" s="318" t="s">
        <v>123</v>
      </c>
      <c r="D108" s="288"/>
      <c r="E108" s="319"/>
      <c r="F108" s="355" t="s">
        <v>376</v>
      </c>
      <c r="G108" s="356"/>
      <c r="H108" s="357"/>
      <c r="I108" s="355" t="s">
        <v>372</v>
      </c>
      <c r="J108" s="357"/>
      <c r="K108" s="359"/>
      <c r="L108" s="55"/>
    </row>
    <row r="109" spans="2:14" x14ac:dyDescent="0.2">
      <c r="B109" s="55"/>
      <c r="C109" s="318"/>
      <c r="D109" s="288"/>
      <c r="E109" s="319"/>
      <c r="F109" s="355"/>
      <c r="G109" s="356"/>
      <c r="H109" s="357"/>
      <c r="I109" s="355"/>
      <c r="J109" s="357"/>
      <c r="K109" s="359"/>
      <c r="L109" s="55"/>
    </row>
    <row r="110" spans="2:14" x14ac:dyDescent="0.2">
      <c r="B110" s="55"/>
      <c r="C110" s="318"/>
      <c r="D110" s="288"/>
      <c r="E110" s="319"/>
      <c r="F110" s="355"/>
      <c r="G110" s="356"/>
      <c r="H110" s="357"/>
      <c r="I110" s="355"/>
      <c r="J110" s="357"/>
      <c r="K110" s="359"/>
      <c r="L110" s="55"/>
    </row>
    <row r="111" spans="2:14" x14ac:dyDescent="0.2">
      <c r="B111" s="55"/>
      <c r="C111" s="318"/>
      <c r="D111" s="288"/>
      <c r="E111" s="319"/>
      <c r="F111" s="355"/>
      <c r="G111" s="356"/>
      <c r="H111" s="357"/>
      <c r="I111" s="355"/>
      <c r="J111" s="357"/>
      <c r="K111" s="359"/>
      <c r="L111" s="55"/>
    </row>
    <row r="112" spans="2:14" x14ac:dyDescent="0.2">
      <c r="B112" s="55"/>
      <c r="C112" s="318"/>
      <c r="D112" s="288"/>
      <c r="E112" s="319"/>
      <c r="F112" s="355"/>
      <c r="G112" s="356"/>
      <c r="H112" s="357"/>
      <c r="I112" s="355"/>
      <c r="J112" s="357"/>
      <c r="K112" s="359"/>
      <c r="L112" s="55"/>
    </row>
    <row r="113" spans="2:14" x14ac:dyDescent="0.2">
      <c r="B113" s="55"/>
      <c r="C113" s="318"/>
      <c r="D113" s="288"/>
      <c r="E113" s="319"/>
      <c r="F113" s="355"/>
      <c r="G113" s="356"/>
      <c r="H113" s="357"/>
      <c r="I113" s="355"/>
      <c r="J113" s="357"/>
      <c r="K113" s="359"/>
      <c r="L113" s="55"/>
    </row>
    <row r="114" spans="2:14" x14ac:dyDescent="0.2">
      <c r="B114" s="55"/>
      <c r="C114" s="318"/>
      <c r="D114" s="288"/>
      <c r="E114" s="319"/>
      <c r="F114" s="355"/>
      <c r="G114" s="356"/>
      <c r="H114" s="357"/>
      <c r="I114" s="355"/>
      <c r="J114" s="357"/>
      <c r="K114" s="359"/>
      <c r="L114" s="55"/>
    </row>
    <row r="115" spans="2:14" x14ac:dyDescent="0.2">
      <c r="B115" s="55"/>
      <c r="C115" s="318"/>
      <c r="D115" s="288"/>
      <c r="E115" s="319"/>
      <c r="F115" s="355"/>
      <c r="G115" s="356"/>
      <c r="H115" s="357"/>
      <c r="I115" s="355"/>
      <c r="J115" s="357"/>
      <c r="K115" s="359"/>
      <c r="L115" s="55"/>
    </row>
    <row r="116" spans="2:14" x14ac:dyDescent="0.2">
      <c r="B116" s="55"/>
      <c r="C116" s="318"/>
      <c r="D116" s="288"/>
      <c r="E116" s="319"/>
      <c r="F116" s="355"/>
      <c r="G116" s="356"/>
      <c r="H116" s="357"/>
      <c r="I116" s="355"/>
      <c r="J116" s="357"/>
      <c r="K116" s="359"/>
      <c r="L116" s="55"/>
    </row>
    <row r="117" spans="2:14" x14ac:dyDescent="0.2">
      <c r="B117" s="55"/>
      <c r="C117" s="318"/>
      <c r="D117" s="288"/>
      <c r="E117" s="319"/>
      <c r="F117" s="355"/>
      <c r="G117" s="356"/>
      <c r="H117" s="357"/>
      <c r="I117" s="355"/>
      <c r="J117" s="357"/>
      <c r="K117" s="359"/>
      <c r="L117" s="55"/>
    </row>
    <row r="118" spans="2:14" x14ac:dyDescent="0.2">
      <c r="B118" s="55"/>
      <c r="C118" s="318"/>
      <c r="D118" s="288"/>
      <c r="E118" s="319"/>
      <c r="F118" s="355"/>
      <c r="G118" s="356"/>
      <c r="H118" s="357"/>
      <c r="I118" s="355"/>
      <c r="J118" s="357"/>
      <c r="K118" s="359"/>
      <c r="L118" s="55"/>
    </row>
    <row r="119" spans="2:14" x14ac:dyDescent="0.2">
      <c r="B119" s="55"/>
      <c r="C119" s="318"/>
      <c r="D119" s="288"/>
      <c r="E119" s="319"/>
      <c r="F119" s="355"/>
      <c r="G119" s="356"/>
      <c r="H119" s="357"/>
      <c r="I119" s="355"/>
      <c r="J119" s="357"/>
      <c r="K119" s="359"/>
      <c r="L119" s="55"/>
    </row>
    <row r="120" spans="2:14" x14ac:dyDescent="0.2">
      <c r="B120" s="55"/>
      <c r="C120" s="68"/>
      <c r="D120" s="61"/>
      <c r="E120" s="61"/>
      <c r="F120" s="355"/>
      <c r="G120" s="356"/>
      <c r="H120" s="357"/>
      <c r="I120" s="355"/>
      <c r="J120" s="357"/>
      <c r="K120" s="359"/>
      <c r="L120" s="55"/>
    </row>
    <row r="121" spans="2:14" x14ac:dyDescent="0.2">
      <c r="B121" s="55"/>
      <c r="C121" s="70"/>
      <c r="D121" s="71"/>
      <c r="E121" s="71"/>
      <c r="F121" s="95"/>
      <c r="G121" s="96"/>
      <c r="H121" s="96"/>
      <c r="I121" s="93"/>
      <c r="J121" s="72"/>
      <c r="K121" s="360"/>
      <c r="L121" s="55"/>
    </row>
    <row r="122" spans="2:14" x14ac:dyDescent="0.2">
      <c r="B122" s="55"/>
      <c r="C122" s="317" t="str">
        <f>IF(COUNTIFS(K59:K121,"x")&gt;1,"Bitte setzen Sie nur ein Kreuz.","")</f>
        <v/>
      </c>
      <c r="D122" s="317"/>
      <c r="E122" s="317"/>
      <c r="F122" s="317"/>
      <c r="G122" s="317"/>
      <c r="H122" s="317"/>
      <c r="I122" s="317"/>
      <c r="J122" s="317"/>
      <c r="K122" s="317"/>
      <c r="L122" s="55"/>
      <c r="N122" s="54"/>
    </row>
    <row r="123" spans="2:14" x14ac:dyDescent="0.2">
      <c r="B123" s="55"/>
      <c r="C123" s="317"/>
      <c r="D123" s="317"/>
      <c r="E123" s="317"/>
      <c r="F123" s="317"/>
      <c r="G123" s="317"/>
      <c r="H123" s="317"/>
      <c r="I123" s="317"/>
      <c r="J123" s="317"/>
      <c r="K123" s="317"/>
      <c r="L123" s="55"/>
      <c r="N123" s="54"/>
    </row>
    <row r="124" spans="2:14" x14ac:dyDescent="0.2">
      <c r="B124" s="55"/>
      <c r="C124" s="61"/>
      <c r="D124" s="61"/>
      <c r="E124" s="61"/>
      <c r="F124" s="97"/>
      <c r="G124" s="77"/>
      <c r="H124" s="77"/>
      <c r="I124" s="77"/>
      <c r="J124" s="77"/>
      <c r="K124" s="77"/>
      <c r="L124" s="55"/>
    </row>
    <row r="125" spans="2:14" x14ac:dyDescent="0.2">
      <c r="B125" s="55"/>
      <c r="C125" s="62" t="s">
        <v>104</v>
      </c>
      <c r="D125" s="61"/>
      <c r="E125" s="61"/>
      <c r="F125" s="61"/>
      <c r="G125" s="61"/>
      <c r="H125" s="61"/>
      <c r="I125" s="61"/>
      <c r="J125" s="61"/>
      <c r="K125" s="61"/>
      <c r="L125" s="55"/>
    </row>
    <row r="126" spans="2:14" x14ac:dyDescent="0.2">
      <c r="B126" s="55"/>
      <c r="C126" s="327"/>
      <c r="D126" s="328"/>
      <c r="E126" s="328"/>
      <c r="F126" s="328"/>
      <c r="G126" s="328"/>
      <c r="H126" s="328"/>
      <c r="I126" s="328"/>
      <c r="J126" s="328"/>
      <c r="K126" s="329"/>
      <c r="L126" s="55"/>
    </row>
    <row r="127" spans="2:14" x14ac:dyDescent="0.2">
      <c r="B127" s="55"/>
      <c r="C127" s="330"/>
      <c r="D127" s="331"/>
      <c r="E127" s="331"/>
      <c r="F127" s="331"/>
      <c r="G127" s="331"/>
      <c r="H127" s="331"/>
      <c r="I127" s="331"/>
      <c r="J127" s="331"/>
      <c r="K127" s="332"/>
      <c r="L127" s="55"/>
    </row>
    <row r="128" spans="2:14" x14ac:dyDescent="0.2">
      <c r="B128" s="55"/>
      <c r="C128" s="330"/>
      <c r="D128" s="331"/>
      <c r="E128" s="331"/>
      <c r="F128" s="331"/>
      <c r="G128" s="331"/>
      <c r="H128" s="331"/>
      <c r="I128" s="331"/>
      <c r="J128" s="331"/>
      <c r="K128" s="332"/>
      <c r="L128" s="55"/>
    </row>
    <row r="129" spans="2:16" x14ac:dyDescent="0.2">
      <c r="B129" s="55"/>
      <c r="C129" s="330"/>
      <c r="D129" s="331"/>
      <c r="E129" s="331"/>
      <c r="F129" s="331"/>
      <c r="G129" s="331"/>
      <c r="H129" s="331"/>
      <c r="I129" s="331"/>
      <c r="J129" s="331"/>
      <c r="K129" s="332"/>
      <c r="L129" s="55"/>
    </row>
    <row r="130" spans="2:16" x14ac:dyDescent="0.2">
      <c r="B130" s="55"/>
      <c r="C130" s="330"/>
      <c r="D130" s="331"/>
      <c r="E130" s="331"/>
      <c r="F130" s="331"/>
      <c r="G130" s="331"/>
      <c r="H130" s="331"/>
      <c r="I130" s="331"/>
      <c r="J130" s="331"/>
      <c r="K130" s="332"/>
      <c r="L130" s="55"/>
    </row>
    <row r="131" spans="2:16" x14ac:dyDescent="0.2">
      <c r="B131" s="55"/>
      <c r="C131" s="333"/>
      <c r="D131" s="334"/>
      <c r="E131" s="334"/>
      <c r="F131" s="334"/>
      <c r="G131" s="334"/>
      <c r="H131" s="334"/>
      <c r="I131" s="334"/>
      <c r="J131" s="334"/>
      <c r="K131" s="335"/>
      <c r="L131" s="55"/>
    </row>
    <row r="132" spans="2:16" x14ac:dyDescent="0.2">
      <c r="B132" s="55"/>
      <c r="C132" s="61"/>
      <c r="D132" s="61"/>
      <c r="E132" s="61"/>
      <c r="F132" s="97"/>
      <c r="G132" s="77"/>
      <c r="H132" s="77"/>
      <c r="I132" s="77"/>
      <c r="J132" s="77"/>
      <c r="K132" s="77"/>
      <c r="L132" s="55"/>
    </row>
    <row r="133" spans="2:16" x14ac:dyDescent="0.2">
      <c r="B133" s="55"/>
      <c r="C133" s="55"/>
      <c r="D133" s="55"/>
      <c r="E133" s="55"/>
      <c r="F133" s="55"/>
      <c r="G133" s="55"/>
      <c r="H133" s="55"/>
      <c r="I133" s="55"/>
      <c r="J133" s="55"/>
      <c r="K133" s="55"/>
      <c r="L133" s="55"/>
    </row>
    <row r="134" spans="2:16" x14ac:dyDescent="0.2">
      <c r="B134" s="55"/>
      <c r="C134" s="63" t="s">
        <v>13</v>
      </c>
      <c r="D134" s="304" t="s">
        <v>304</v>
      </c>
      <c r="E134" s="304"/>
      <c r="F134" s="304"/>
      <c r="G134" s="304"/>
      <c r="H134" s="304"/>
      <c r="I134" s="304"/>
      <c r="J134" s="304"/>
      <c r="K134" s="304"/>
      <c r="L134" s="55"/>
    </row>
    <row r="135" spans="2:16" x14ac:dyDescent="0.2">
      <c r="B135" s="55"/>
      <c r="C135" s="64"/>
      <c r="D135" s="304"/>
      <c r="E135" s="304"/>
      <c r="F135" s="304"/>
      <c r="G135" s="304"/>
      <c r="H135" s="304"/>
      <c r="I135" s="304"/>
      <c r="J135" s="304"/>
      <c r="K135" s="304"/>
      <c r="L135" s="55"/>
    </row>
    <row r="136" spans="2:16" x14ac:dyDescent="0.2">
      <c r="B136" s="55"/>
      <c r="C136" s="64"/>
      <c r="D136" s="304"/>
      <c r="E136" s="304"/>
      <c r="F136" s="304"/>
      <c r="G136" s="304"/>
      <c r="H136" s="304"/>
      <c r="I136" s="304"/>
      <c r="J136" s="304"/>
      <c r="K136" s="304"/>
      <c r="L136" s="55"/>
    </row>
    <row r="137" spans="2:16" x14ac:dyDescent="0.2">
      <c r="B137" s="55"/>
      <c r="C137" s="64"/>
      <c r="D137" s="304"/>
      <c r="E137" s="304"/>
      <c r="F137" s="304"/>
      <c r="G137" s="304"/>
      <c r="H137" s="304"/>
      <c r="I137" s="304"/>
      <c r="J137" s="304"/>
      <c r="K137" s="304"/>
      <c r="L137" s="55"/>
    </row>
    <row r="138" spans="2:16" x14ac:dyDescent="0.2">
      <c r="B138" s="55"/>
      <c r="C138" s="315" t="s">
        <v>441</v>
      </c>
      <c r="D138" s="315"/>
      <c r="E138" s="315"/>
      <c r="F138" s="315"/>
      <c r="G138" s="315"/>
      <c r="H138" s="315"/>
      <c r="I138" s="315"/>
      <c r="J138" s="315"/>
      <c r="K138" s="315"/>
      <c r="L138" s="55"/>
    </row>
    <row r="139" spans="2:16" x14ac:dyDescent="0.2">
      <c r="B139" s="55"/>
      <c r="C139" s="315"/>
      <c r="D139" s="315"/>
      <c r="E139" s="315"/>
      <c r="F139" s="315"/>
      <c r="G139" s="315"/>
      <c r="H139" s="315"/>
      <c r="I139" s="315"/>
      <c r="J139" s="315"/>
      <c r="K139" s="315"/>
      <c r="L139" s="55"/>
    </row>
    <row r="140" spans="2:16" x14ac:dyDescent="0.2">
      <c r="B140" s="55"/>
      <c r="C140" s="315"/>
      <c r="D140" s="315"/>
      <c r="E140" s="315"/>
      <c r="F140" s="315"/>
      <c r="G140" s="315"/>
      <c r="H140" s="315"/>
      <c r="I140" s="315"/>
      <c r="J140" s="315"/>
      <c r="K140" s="315"/>
      <c r="L140" s="55"/>
    </row>
    <row r="141" spans="2:16" x14ac:dyDescent="0.2">
      <c r="B141" s="55"/>
      <c r="C141" s="315"/>
      <c r="D141" s="315"/>
      <c r="E141" s="315"/>
      <c r="F141" s="315"/>
      <c r="G141" s="315"/>
      <c r="H141" s="315"/>
      <c r="I141" s="315"/>
      <c r="J141" s="315"/>
      <c r="K141" s="315"/>
      <c r="L141" s="55"/>
    </row>
    <row r="142" spans="2:16" x14ac:dyDescent="0.2">
      <c r="B142" s="55"/>
      <c r="C142" s="397"/>
      <c r="D142" s="397"/>
      <c r="E142" s="397"/>
      <c r="F142" s="397"/>
      <c r="G142" s="397"/>
      <c r="H142" s="397"/>
      <c r="I142" s="397"/>
      <c r="J142" s="397"/>
      <c r="K142" s="397"/>
      <c r="L142" s="55"/>
    </row>
    <row r="143" spans="2:16" x14ac:dyDescent="0.2">
      <c r="B143" s="55"/>
      <c r="C143" s="377" t="s">
        <v>2</v>
      </c>
      <c r="D143" s="378"/>
      <c r="E143" s="378"/>
      <c r="F143" s="321" t="s">
        <v>8</v>
      </c>
      <c r="G143" s="322"/>
      <c r="H143" s="322"/>
      <c r="I143" s="323"/>
      <c r="J143" s="321" t="s">
        <v>186</v>
      </c>
      <c r="K143" s="323"/>
      <c r="L143" s="55"/>
    </row>
    <row r="144" spans="2:16" x14ac:dyDescent="0.2">
      <c r="B144" s="55"/>
      <c r="C144" s="65"/>
      <c r="D144" s="66"/>
      <c r="E144" s="66"/>
      <c r="F144" s="337" t="s">
        <v>377</v>
      </c>
      <c r="G144" s="338"/>
      <c r="H144" s="338"/>
      <c r="I144" s="339"/>
      <c r="J144" s="67"/>
      <c r="K144" s="380"/>
      <c r="L144" s="55"/>
      <c r="N144" s="53" t="s">
        <v>49</v>
      </c>
      <c r="P144" s="54" t="s">
        <v>84</v>
      </c>
    </row>
    <row r="145" spans="2:12" x14ac:dyDescent="0.2">
      <c r="B145" s="55"/>
      <c r="C145" s="318" t="s">
        <v>124</v>
      </c>
      <c r="D145" s="288"/>
      <c r="E145" s="288"/>
      <c r="F145" s="340"/>
      <c r="G145" s="341"/>
      <c r="H145" s="341"/>
      <c r="I145" s="342"/>
      <c r="J145" s="357" t="s">
        <v>369</v>
      </c>
      <c r="K145" s="381"/>
      <c r="L145" s="55"/>
    </row>
    <row r="146" spans="2:12" x14ac:dyDescent="0.2">
      <c r="B146" s="55"/>
      <c r="C146" s="318"/>
      <c r="D146" s="288"/>
      <c r="E146" s="288"/>
      <c r="F146" s="340"/>
      <c r="G146" s="341"/>
      <c r="H146" s="341"/>
      <c r="I146" s="342"/>
      <c r="J146" s="357"/>
      <c r="K146" s="381"/>
      <c r="L146" s="55"/>
    </row>
    <row r="147" spans="2:12" x14ac:dyDescent="0.2">
      <c r="B147" s="55"/>
      <c r="C147" s="318"/>
      <c r="D147" s="288"/>
      <c r="E147" s="288"/>
      <c r="F147" s="340"/>
      <c r="G147" s="341"/>
      <c r="H147" s="341"/>
      <c r="I147" s="342"/>
      <c r="J147" s="357"/>
      <c r="K147" s="381"/>
      <c r="L147" s="55"/>
    </row>
    <row r="148" spans="2:12" x14ac:dyDescent="0.2">
      <c r="B148" s="55"/>
      <c r="C148" s="318"/>
      <c r="D148" s="288"/>
      <c r="E148" s="288"/>
      <c r="F148" s="340"/>
      <c r="G148" s="341"/>
      <c r="H148" s="341"/>
      <c r="I148" s="342"/>
      <c r="J148" s="357"/>
      <c r="K148" s="381"/>
      <c r="L148" s="55"/>
    </row>
    <row r="149" spans="2:12" x14ac:dyDescent="0.2">
      <c r="B149" s="55"/>
      <c r="C149" s="318"/>
      <c r="D149" s="288"/>
      <c r="E149" s="288"/>
      <c r="F149" s="340"/>
      <c r="G149" s="341"/>
      <c r="H149" s="341"/>
      <c r="I149" s="342"/>
      <c r="J149" s="357"/>
      <c r="K149" s="381"/>
      <c r="L149" s="55"/>
    </row>
    <row r="150" spans="2:12" x14ac:dyDescent="0.2">
      <c r="B150" s="55"/>
      <c r="C150" s="318"/>
      <c r="D150" s="288"/>
      <c r="E150" s="288"/>
      <c r="F150" s="340"/>
      <c r="G150" s="341"/>
      <c r="H150" s="341"/>
      <c r="I150" s="342"/>
      <c r="J150" s="357"/>
      <c r="K150" s="381"/>
      <c r="L150" s="55"/>
    </row>
    <row r="151" spans="2:12" x14ac:dyDescent="0.2">
      <c r="B151" s="55"/>
      <c r="C151" s="318"/>
      <c r="D151" s="288"/>
      <c r="E151" s="288"/>
      <c r="F151" s="340"/>
      <c r="G151" s="341"/>
      <c r="H151" s="341"/>
      <c r="I151" s="342"/>
      <c r="J151" s="357"/>
      <c r="K151" s="381"/>
      <c r="L151" s="55"/>
    </row>
    <row r="152" spans="2:12" x14ac:dyDescent="0.2">
      <c r="B152" s="55"/>
      <c r="C152" s="318"/>
      <c r="D152" s="288"/>
      <c r="E152" s="288"/>
      <c r="F152" s="340"/>
      <c r="G152" s="341"/>
      <c r="H152" s="341"/>
      <c r="I152" s="342"/>
      <c r="J152" s="357"/>
      <c r="K152" s="381"/>
      <c r="L152" s="55"/>
    </row>
    <row r="153" spans="2:12" x14ac:dyDescent="0.2">
      <c r="B153" s="55"/>
      <c r="C153" s="318"/>
      <c r="D153" s="288"/>
      <c r="E153" s="288"/>
      <c r="F153" s="340"/>
      <c r="G153" s="341"/>
      <c r="H153" s="341"/>
      <c r="I153" s="342"/>
      <c r="J153" s="357"/>
      <c r="K153" s="381"/>
      <c r="L153" s="55"/>
    </row>
    <row r="154" spans="2:12" x14ac:dyDescent="0.2">
      <c r="B154" s="55"/>
      <c r="C154" s="318"/>
      <c r="D154" s="288"/>
      <c r="E154" s="288"/>
      <c r="F154" s="340"/>
      <c r="G154" s="341"/>
      <c r="H154" s="341"/>
      <c r="I154" s="342"/>
      <c r="J154" s="357"/>
      <c r="K154" s="381"/>
      <c r="L154" s="55"/>
    </row>
    <row r="155" spans="2:12" x14ac:dyDescent="0.2">
      <c r="B155" s="55"/>
      <c r="C155" s="318"/>
      <c r="D155" s="288"/>
      <c r="E155" s="288"/>
      <c r="F155" s="340"/>
      <c r="G155" s="341"/>
      <c r="H155" s="341"/>
      <c r="I155" s="342"/>
      <c r="J155" s="357"/>
      <c r="K155" s="381"/>
      <c r="L155" s="55"/>
    </row>
    <row r="156" spans="2:12" x14ac:dyDescent="0.2">
      <c r="B156" s="55"/>
      <c r="C156" s="318"/>
      <c r="D156" s="288"/>
      <c r="E156" s="288"/>
      <c r="F156" s="340"/>
      <c r="G156" s="341"/>
      <c r="H156" s="341"/>
      <c r="I156" s="342"/>
      <c r="J156" s="357"/>
      <c r="K156" s="381"/>
      <c r="L156" s="55"/>
    </row>
    <row r="157" spans="2:12" x14ac:dyDescent="0.2">
      <c r="B157" s="55"/>
      <c r="C157" s="68"/>
      <c r="D157" s="61"/>
      <c r="E157" s="61"/>
      <c r="F157" s="340"/>
      <c r="G157" s="341"/>
      <c r="H157" s="341"/>
      <c r="I157" s="342"/>
      <c r="J157" s="69"/>
      <c r="K157" s="381"/>
      <c r="L157" s="55"/>
    </row>
    <row r="158" spans="2:12" x14ac:dyDescent="0.2">
      <c r="B158" s="55"/>
      <c r="C158" s="68"/>
      <c r="D158" s="61"/>
      <c r="E158" s="61"/>
      <c r="F158" s="340"/>
      <c r="G158" s="341"/>
      <c r="H158" s="341"/>
      <c r="I158" s="342"/>
      <c r="J158" s="69"/>
      <c r="K158" s="381"/>
      <c r="L158" s="55"/>
    </row>
    <row r="159" spans="2:12" x14ac:dyDescent="0.2">
      <c r="B159" s="55"/>
      <c r="C159" s="68"/>
      <c r="D159" s="61"/>
      <c r="E159" s="61"/>
      <c r="F159" s="340"/>
      <c r="G159" s="341"/>
      <c r="H159" s="341"/>
      <c r="I159" s="342"/>
      <c r="J159" s="69"/>
      <c r="K159" s="381"/>
      <c r="L159" s="55"/>
    </row>
    <row r="160" spans="2:12" x14ac:dyDescent="0.2">
      <c r="B160" s="55"/>
      <c r="C160" s="70"/>
      <c r="D160" s="71"/>
      <c r="E160" s="71"/>
      <c r="F160" s="343"/>
      <c r="G160" s="344"/>
      <c r="H160" s="344"/>
      <c r="I160" s="345"/>
      <c r="J160" s="72"/>
      <c r="K160" s="382"/>
      <c r="L160" s="55"/>
    </row>
    <row r="161" spans="2:16" x14ac:dyDescent="0.2">
      <c r="B161" s="55"/>
      <c r="C161" s="73"/>
      <c r="D161" s="74"/>
      <c r="E161" s="74"/>
      <c r="F161" s="348" t="s">
        <v>378</v>
      </c>
      <c r="G161" s="371"/>
      <c r="H161" s="371"/>
      <c r="I161" s="349"/>
      <c r="J161" s="75"/>
      <c r="K161" s="387"/>
      <c r="L161" s="55"/>
      <c r="N161" s="53" t="s">
        <v>47</v>
      </c>
      <c r="P161" s="54" t="s">
        <v>85</v>
      </c>
    </row>
    <row r="162" spans="2:16" x14ac:dyDescent="0.2">
      <c r="B162" s="55"/>
      <c r="C162" s="318" t="s">
        <v>125</v>
      </c>
      <c r="D162" s="288"/>
      <c r="E162" s="288"/>
      <c r="F162" s="350"/>
      <c r="G162" s="372"/>
      <c r="H162" s="372"/>
      <c r="I162" s="351"/>
      <c r="J162" s="357" t="s">
        <v>370</v>
      </c>
      <c r="K162" s="388"/>
      <c r="L162" s="55"/>
    </row>
    <row r="163" spans="2:16" x14ac:dyDescent="0.2">
      <c r="B163" s="55"/>
      <c r="C163" s="318"/>
      <c r="D163" s="288"/>
      <c r="E163" s="288"/>
      <c r="F163" s="350"/>
      <c r="G163" s="372"/>
      <c r="H163" s="372"/>
      <c r="I163" s="351"/>
      <c r="J163" s="357"/>
      <c r="K163" s="388"/>
      <c r="L163" s="55"/>
    </row>
    <row r="164" spans="2:16" x14ac:dyDescent="0.2">
      <c r="B164" s="55"/>
      <c r="C164" s="318"/>
      <c r="D164" s="288"/>
      <c r="E164" s="288"/>
      <c r="F164" s="350"/>
      <c r="G164" s="372"/>
      <c r="H164" s="372"/>
      <c r="I164" s="351"/>
      <c r="J164" s="357"/>
      <c r="K164" s="388"/>
      <c r="L164" s="55"/>
    </row>
    <row r="165" spans="2:16" x14ac:dyDescent="0.2">
      <c r="B165" s="55"/>
      <c r="C165" s="318"/>
      <c r="D165" s="288"/>
      <c r="E165" s="288"/>
      <c r="F165" s="350"/>
      <c r="G165" s="372"/>
      <c r="H165" s="372"/>
      <c r="I165" s="351"/>
      <c r="J165" s="357"/>
      <c r="K165" s="388"/>
      <c r="L165" s="55"/>
    </row>
    <row r="166" spans="2:16" x14ac:dyDescent="0.2">
      <c r="B166" s="55"/>
      <c r="C166" s="318"/>
      <c r="D166" s="288"/>
      <c r="E166" s="288"/>
      <c r="F166" s="350"/>
      <c r="G166" s="372"/>
      <c r="H166" s="372"/>
      <c r="I166" s="351"/>
      <c r="J166" s="357"/>
      <c r="K166" s="388"/>
      <c r="L166" s="55"/>
    </row>
    <row r="167" spans="2:16" x14ac:dyDescent="0.2">
      <c r="B167" s="55"/>
      <c r="C167" s="318"/>
      <c r="D167" s="288"/>
      <c r="E167" s="288"/>
      <c r="F167" s="350"/>
      <c r="G167" s="372"/>
      <c r="H167" s="372"/>
      <c r="I167" s="351"/>
      <c r="J167" s="357"/>
      <c r="K167" s="388"/>
      <c r="L167" s="55"/>
    </row>
    <row r="168" spans="2:16" x14ac:dyDescent="0.2">
      <c r="B168" s="55"/>
      <c r="C168" s="318"/>
      <c r="D168" s="288"/>
      <c r="E168" s="288"/>
      <c r="F168" s="350"/>
      <c r="G168" s="372"/>
      <c r="H168" s="372"/>
      <c r="I168" s="351"/>
      <c r="J168" s="357"/>
      <c r="K168" s="388"/>
      <c r="L168" s="55"/>
    </row>
    <row r="169" spans="2:16" x14ac:dyDescent="0.2">
      <c r="B169" s="55"/>
      <c r="C169" s="318"/>
      <c r="D169" s="288"/>
      <c r="E169" s="288"/>
      <c r="F169" s="350"/>
      <c r="G169" s="372"/>
      <c r="H169" s="372"/>
      <c r="I169" s="351"/>
      <c r="J169" s="357"/>
      <c r="K169" s="388"/>
      <c r="L169" s="55"/>
    </row>
    <row r="170" spans="2:16" x14ac:dyDescent="0.2">
      <c r="B170" s="55"/>
      <c r="C170" s="318"/>
      <c r="D170" s="288"/>
      <c r="E170" s="288"/>
      <c r="F170" s="350"/>
      <c r="G170" s="372"/>
      <c r="H170" s="372"/>
      <c r="I170" s="351"/>
      <c r="J170" s="357"/>
      <c r="K170" s="388"/>
      <c r="L170" s="55"/>
    </row>
    <row r="171" spans="2:16" x14ac:dyDescent="0.2">
      <c r="B171" s="55"/>
      <c r="C171" s="318"/>
      <c r="D171" s="288"/>
      <c r="E171" s="288"/>
      <c r="F171" s="350"/>
      <c r="G171" s="372"/>
      <c r="H171" s="372"/>
      <c r="I171" s="351"/>
      <c r="J171" s="357"/>
      <c r="K171" s="388"/>
      <c r="L171" s="55"/>
    </row>
    <row r="172" spans="2:16" x14ac:dyDescent="0.2">
      <c r="B172" s="55"/>
      <c r="C172" s="318"/>
      <c r="D172" s="288"/>
      <c r="E172" s="288"/>
      <c r="F172" s="350"/>
      <c r="G172" s="372"/>
      <c r="H172" s="372"/>
      <c r="I172" s="351"/>
      <c r="J172" s="357"/>
      <c r="K172" s="388"/>
      <c r="L172" s="55"/>
    </row>
    <row r="173" spans="2:16" x14ac:dyDescent="0.2">
      <c r="B173" s="55"/>
      <c r="C173" s="318"/>
      <c r="D173" s="288"/>
      <c r="E173" s="288"/>
      <c r="F173" s="350"/>
      <c r="G173" s="372"/>
      <c r="H173" s="372"/>
      <c r="I173" s="351"/>
      <c r="J173" s="357"/>
      <c r="K173" s="388"/>
      <c r="L173" s="55"/>
    </row>
    <row r="174" spans="2:16" x14ac:dyDescent="0.2">
      <c r="B174" s="55"/>
      <c r="C174" s="68"/>
      <c r="D174" s="61"/>
      <c r="E174" s="61"/>
      <c r="F174" s="350"/>
      <c r="G174" s="372"/>
      <c r="H174" s="372"/>
      <c r="I174" s="351"/>
      <c r="J174" s="69"/>
      <c r="K174" s="388"/>
      <c r="L174" s="55"/>
    </row>
    <row r="175" spans="2:16" x14ac:dyDescent="0.2">
      <c r="B175" s="55"/>
      <c r="C175" s="68"/>
      <c r="D175" s="61"/>
      <c r="E175" s="61"/>
      <c r="F175" s="350"/>
      <c r="G175" s="372"/>
      <c r="H175" s="372"/>
      <c r="I175" s="351"/>
      <c r="J175" s="69"/>
      <c r="K175" s="388"/>
      <c r="L175" s="55"/>
    </row>
    <row r="176" spans="2:16" x14ac:dyDescent="0.2">
      <c r="B176" s="55"/>
      <c r="C176" s="68"/>
      <c r="D176" s="61"/>
      <c r="E176" s="61"/>
      <c r="F176" s="350"/>
      <c r="G176" s="372"/>
      <c r="H176" s="372"/>
      <c r="I176" s="351"/>
      <c r="J176" s="69"/>
      <c r="K176" s="388"/>
      <c r="L176" s="55"/>
    </row>
    <row r="177" spans="2:14" x14ac:dyDescent="0.2">
      <c r="B177" s="55"/>
      <c r="C177" s="70"/>
      <c r="D177" s="71"/>
      <c r="E177" s="71"/>
      <c r="F177" s="352"/>
      <c r="G177" s="373"/>
      <c r="H177" s="373"/>
      <c r="I177" s="353"/>
      <c r="J177" s="72"/>
      <c r="K177" s="389"/>
      <c r="L177" s="55"/>
    </row>
    <row r="178" spans="2:14" x14ac:dyDescent="0.2">
      <c r="B178" s="55"/>
      <c r="C178" s="73"/>
      <c r="D178" s="74"/>
      <c r="E178" s="74"/>
      <c r="F178" s="76"/>
      <c r="G178" s="77"/>
      <c r="H178" s="77"/>
      <c r="I178" s="78"/>
      <c r="J178" s="75"/>
      <c r="K178" s="387"/>
      <c r="L178" s="55"/>
      <c r="N178" s="53">
        <v>0</v>
      </c>
    </row>
    <row r="179" spans="2:14" x14ac:dyDescent="0.2">
      <c r="B179" s="55"/>
      <c r="C179" s="318" t="s">
        <v>222</v>
      </c>
      <c r="D179" s="288"/>
      <c r="E179" s="288"/>
      <c r="F179" s="355" t="s">
        <v>25</v>
      </c>
      <c r="G179" s="356"/>
      <c r="H179" s="356"/>
      <c r="I179" s="357"/>
      <c r="J179" s="357" t="s">
        <v>214</v>
      </c>
      <c r="K179" s="388"/>
      <c r="L179" s="55"/>
    </row>
    <row r="180" spans="2:14" x14ac:dyDescent="0.2">
      <c r="B180" s="55"/>
      <c r="C180" s="318"/>
      <c r="D180" s="288"/>
      <c r="E180" s="288"/>
      <c r="F180" s="355"/>
      <c r="G180" s="356"/>
      <c r="H180" s="356"/>
      <c r="I180" s="357"/>
      <c r="J180" s="357"/>
      <c r="K180" s="388"/>
      <c r="L180" s="55"/>
    </row>
    <row r="181" spans="2:14" x14ac:dyDescent="0.2">
      <c r="B181" s="55"/>
      <c r="C181" s="318"/>
      <c r="D181" s="288"/>
      <c r="E181" s="288"/>
      <c r="F181" s="355"/>
      <c r="G181" s="356"/>
      <c r="H181" s="356"/>
      <c r="I181" s="357"/>
      <c r="J181" s="357"/>
      <c r="K181" s="388"/>
      <c r="L181" s="55"/>
    </row>
    <row r="182" spans="2:14" x14ac:dyDescent="0.2">
      <c r="B182" s="55"/>
      <c r="C182" s="318"/>
      <c r="D182" s="288"/>
      <c r="E182" s="288"/>
      <c r="F182" s="355"/>
      <c r="G182" s="356"/>
      <c r="H182" s="356"/>
      <c r="I182" s="357"/>
      <c r="J182" s="357"/>
      <c r="K182" s="388"/>
      <c r="L182" s="55"/>
    </row>
    <row r="183" spans="2:14" x14ac:dyDescent="0.2">
      <c r="B183" s="55"/>
      <c r="C183" s="318"/>
      <c r="D183" s="288"/>
      <c r="E183" s="288"/>
      <c r="F183" s="355"/>
      <c r="G183" s="356"/>
      <c r="H183" s="356"/>
      <c r="I183" s="357"/>
      <c r="J183" s="357"/>
      <c r="K183" s="388"/>
      <c r="L183" s="55"/>
    </row>
    <row r="184" spans="2:14" x14ac:dyDescent="0.2">
      <c r="B184" s="55"/>
      <c r="C184" s="318"/>
      <c r="D184" s="288"/>
      <c r="E184" s="288"/>
      <c r="F184" s="355"/>
      <c r="G184" s="356"/>
      <c r="H184" s="356"/>
      <c r="I184" s="357"/>
      <c r="J184" s="357"/>
      <c r="K184" s="388"/>
      <c r="L184" s="55"/>
    </row>
    <row r="185" spans="2:14" x14ac:dyDescent="0.2">
      <c r="B185" s="55"/>
      <c r="C185" s="70"/>
      <c r="D185" s="71"/>
      <c r="E185" s="71"/>
      <c r="F185" s="70"/>
      <c r="G185" s="71"/>
      <c r="H185" s="71"/>
      <c r="I185" s="79"/>
      <c r="J185" s="79"/>
      <c r="K185" s="389"/>
      <c r="L185" s="55"/>
    </row>
    <row r="186" spans="2:14" x14ac:dyDescent="0.2">
      <c r="B186" s="55"/>
      <c r="C186" s="73"/>
      <c r="D186" s="74"/>
      <c r="E186" s="74"/>
      <c r="F186" s="348" t="s">
        <v>379</v>
      </c>
      <c r="G186" s="371"/>
      <c r="H186" s="371"/>
      <c r="I186" s="349"/>
      <c r="J186" s="75"/>
      <c r="K186" s="387"/>
      <c r="L186" s="55"/>
      <c r="N186" s="53" t="s">
        <v>48</v>
      </c>
    </row>
    <row r="187" spans="2:14" x14ac:dyDescent="0.2">
      <c r="B187" s="55"/>
      <c r="C187" s="318" t="s">
        <v>126</v>
      </c>
      <c r="D187" s="288"/>
      <c r="E187" s="288"/>
      <c r="F187" s="350"/>
      <c r="G187" s="372"/>
      <c r="H187" s="372"/>
      <c r="I187" s="351"/>
      <c r="J187" s="357" t="s">
        <v>371</v>
      </c>
      <c r="K187" s="388"/>
      <c r="L187" s="55"/>
    </row>
    <row r="188" spans="2:14" x14ac:dyDescent="0.2">
      <c r="B188" s="55"/>
      <c r="C188" s="318"/>
      <c r="D188" s="288"/>
      <c r="E188" s="288"/>
      <c r="F188" s="350"/>
      <c r="G188" s="372"/>
      <c r="H188" s="372"/>
      <c r="I188" s="351"/>
      <c r="J188" s="357"/>
      <c r="K188" s="388"/>
      <c r="L188" s="55"/>
    </row>
    <row r="189" spans="2:14" x14ac:dyDescent="0.2">
      <c r="B189" s="55"/>
      <c r="C189" s="318"/>
      <c r="D189" s="288"/>
      <c r="E189" s="288"/>
      <c r="F189" s="350"/>
      <c r="G189" s="372"/>
      <c r="H189" s="372"/>
      <c r="I189" s="351"/>
      <c r="J189" s="357"/>
      <c r="K189" s="388"/>
      <c r="L189" s="55"/>
    </row>
    <row r="190" spans="2:14" x14ac:dyDescent="0.2">
      <c r="B190" s="55"/>
      <c r="C190" s="318"/>
      <c r="D190" s="288"/>
      <c r="E190" s="288"/>
      <c r="F190" s="350"/>
      <c r="G190" s="372"/>
      <c r="H190" s="372"/>
      <c r="I190" s="351"/>
      <c r="J190" s="357"/>
      <c r="K190" s="388"/>
      <c r="L190" s="55"/>
    </row>
    <row r="191" spans="2:14" x14ac:dyDescent="0.2">
      <c r="B191" s="55"/>
      <c r="C191" s="318"/>
      <c r="D191" s="288"/>
      <c r="E191" s="288"/>
      <c r="F191" s="350"/>
      <c r="G191" s="372"/>
      <c r="H191" s="372"/>
      <c r="I191" s="351"/>
      <c r="J191" s="357"/>
      <c r="K191" s="388"/>
      <c r="L191" s="55"/>
    </row>
    <row r="192" spans="2:14" x14ac:dyDescent="0.2">
      <c r="B192" s="55"/>
      <c r="C192" s="318"/>
      <c r="D192" s="288"/>
      <c r="E192" s="288"/>
      <c r="F192" s="350"/>
      <c r="G192" s="372"/>
      <c r="H192" s="372"/>
      <c r="I192" s="351"/>
      <c r="J192" s="357"/>
      <c r="K192" s="388"/>
      <c r="L192" s="55"/>
    </row>
    <row r="193" spans="2:14" x14ac:dyDescent="0.2">
      <c r="B193" s="55"/>
      <c r="C193" s="318"/>
      <c r="D193" s="288"/>
      <c r="E193" s="288"/>
      <c r="F193" s="350"/>
      <c r="G193" s="372"/>
      <c r="H193" s="372"/>
      <c r="I193" s="351"/>
      <c r="J193" s="357"/>
      <c r="K193" s="388"/>
      <c r="L193" s="55"/>
    </row>
    <row r="194" spans="2:14" x14ac:dyDescent="0.2">
      <c r="B194" s="55"/>
      <c r="C194" s="318"/>
      <c r="D194" s="288"/>
      <c r="E194" s="288"/>
      <c r="F194" s="350"/>
      <c r="G194" s="372"/>
      <c r="H194" s="372"/>
      <c r="I194" s="351"/>
      <c r="J194" s="357"/>
      <c r="K194" s="388"/>
      <c r="L194" s="55"/>
    </row>
    <row r="195" spans="2:14" x14ac:dyDescent="0.2">
      <c r="B195" s="55"/>
      <c r="C195" s="318"/>
      <c r="D195" s="288"/>
      <c r="E195" s="288"/>
      <c r="F195" s="350"/>
      <c r="G195" s="372"/>
      <c r="H195" s="372"/>
      <c r="I195" s="351"/>
      <c r="J195" s="357"/>
      <c r="K195" s="388"/>
      <c r="L195" s="55"/>
    </row>
    <row r="196" spans="2:14" x14ac:dyDescent="0.2">
      <c r="B196" s="55"/>
      <c r="C196" s="318"/>
      <c r="D196" s="288"/>
      <c r="E196" s="288"/>
      <c r="F196" s="350"/>
      <c r="G196" s="372"/>
      <c r="H196" s="372"/>
      <c r="I196" s="351"/>
      <c r="J196" s="357"/>
      <c r="K196" s="388"/>
      <c r="L196" s="55"/>
    </row>
    <row r="197" spans="2:14" x14ac:dyDescent="0.2">
      <c r="B197" s="55"/>
      <c r="C197" s="318"/>
      <c r="D197" s="288"/>
      <c r="E197" s="288"/>
      <c r="F197" s="350"/>
      <c r="G197" s="372"/>
      <c r="H197" s="372"/>
      <c r="I197" s="351"/>
      <c r="J197" s="357"/>
      <c r="K197" s="388"/>
      <c r="L197" s="55"/>
    </row>
    <row r="198" spans="2:14" x14ac:dyDescent="0.2">
      <c r="B198" s="55"/>
      <c r="C198" s="318"/>
      <c r="D198" s="288"/>
      <c r="E198" s="288"/>
      <c r="F198" s="350"/>
      <c r="G198" s="372"/>
      <c r="H198" s="372"/>
      <c r="I198" s="351"/>
      <c r="J198" s="357"/>
      <c r="K198" s="388"/>
      <c r="L198" s="55"/>
    </row>
    <row r="199" spans="2:14" x14ac:dyDescent="0.2">
      <c r="B199" s="55"/>
      <c r="C199" s="70"/>
      <c r="D199" s="71"/>
      <c r="E199" s="71"/>
      <c r="F199" s="352"/>
      <c r="G199" s="373"/>
      <c r="H199" s="373"/>
      <c r="I199" s="353"/>
      <c r="J199" s="72"/>
      <c r="K199" s="389"/>
      <c r="L199" s="55"/>
    </row>
    <row r="200" spans="2:14" x14ac:dyDescent="0.2">
      <c r="B200" s="55"/>
      <c r="C200" s="73"/>
      <c r="D200" s="74"/>
      <c r="E200" s="74"/>
      <c r="F200" s="92"/>
      <c r="G200" s="94"/>
      <c r="H200" s="94"/>
      <c r="I200" s="91"/>
      <c r="J200" s="75"/>
      <c r="K200" s="387"/>
      <c r="L200" s="55"/>
      <c r="N200" s="53" t="s">
        <v>50</v>
      </c>
    </row>
    <row r="201" spans="2:14" x14ac:dyDescent="0.2">
      <c r="B201" s="55"/>
      <c r="C201" s="318" t="s">
        <v>127</v>
      </c>
      <c r="D201" s="288"/>
      <c r="E201" s="288"/>
      <c r="F201" s="355" t="s">
        <v>380</v>
      </c>
      <c r="G201" s="356"/>
      <c r="H201" s="356"/>
      <c r="I201" s="357"/>
      <c r="J201" s="357" t="s">
        <v>372</v>
      </c>
      <c r="K201" s="388"/>
      <c r="L201" s="55"/>
    </row>
    <row r="202" spans="2:14" x14ac:dyDescent="0.2">
      <c r="B202" s="55"/>
      <c r="C202" s="318"/>
      <c r="D202" s="288"/>
      <c r="E202" s="288"/>
      <c r="F202" s="355"/>
      <c r="G202" s="356"/>
      <c r="H202" s="356"/>
      <c r="I202" s="357"/>
      <c r="J202" s="357"/>
      <c r="K202" s="388"/>
      <c r="L202" s="55"/>
    </row>
    <row r="203" spans="2:14" x14ac:dyDescent="0.2">
      <c r="B203" s="55"/>
      <c r="C203" s="318"/>
      <c r="D203" s="288"/>
      <c r="E203" s="288"/>
      <c r="F203" s="355"/>
      <c r="G203" s="356"/>
      <c r="H203" s="356"/>
      <c r="I203" s="357"/>
      <c r="J203" s="357"/>
      <c r="K203" s="388"/>
      <c r="L203" s="55"/>
    </row>
    <row r="204" spans="2:14" x14ac:dyDescent="0.2">
      <c r="B204" s="55"/>
      <c r="C204" s="318"/>
      <c r="D204" s="288"/>
      <c r="E204" s="288"/>
      <c r="F204" s="355"/>
      <c r="G204" s="356"/>
      <c r="H204" s="356"/>
      <c r="I204" s="357"/>
      <c r="J204" s="357"/>
      <c r="K204" s="388"/>
      <c r="L204" s="55"/>
    </row>
    <row r="205" spans="2:14" x14ac:dyDescent="0.2">
      <c r="B205" s="55"/>
      <c r="C205" s="318"/>
      <c r="D205" s="288"/>
      <c r="E205" s="288"/>
      <c r="F205" s="355"/>
      <c r="G205" s="356"/>
      <c r="H205" s="356"/>
      <c r="I205" s="357"/>
      <c r="J205" s="357"/>
      <c r="K205" s="388"/>
      <c r="L205" s="55"/>
    </row>
    <row r="206" spans="2:14" x14ac:dyDescent="0.2">
      <c r="B206" s="55"/>
      <c r="C206" s="318"/>
      <c r="D206" s="288"/>
      <c r="E206" s="288"/>
      <c r="F206" s="355"/>
      <c r="G206" s="356"/>
      <c r="H206" s="356"/>
      <c r="I206" s="357"/>
      <c r="J206" s="357"/>
      <c r="K206" s="388"/>
      <c r="L206" s="55"/>
    </row>
    <row r="207" spans="2:14" x14ac:dyDescent="0.2">
      <c r="B207" s="55"/>
      <c r="C207" s="318"/>
      <c r="D207" s="288"/>
      <c r="E207" s="288"/>
      <c r="F207" s="355"/>
      <c r="G207" s="356"/>
      <c r="H207" s="356"/>
      <c r="I207" s="357"/>
      <c r="J207" s="357"/>
      <c r="K207" s="388"/>
      <c r="L207" s="55"/>
    </row>
    <row r="208" spans="2:14" x14ac:dyDescent="0.2">
      <c r="B208" s="55"/>
      <c r="C208" s="318"/>
      <c r="D208" s="288"/>
      <c r="E208" s="288"/>
      <c r="F208" s="355"/>
      <c r="G208" s="356"/>
      <c r="H208" s="356"/>
      <c r="I208" s="357"/>
      <c r="J208" s="357"/>
      <c r="K208" s="388"/>
      <c r="L208" s="55"/>
    </row>
    <row r="209" spans="2:14" x14ac:dyDescent="0.2">
      <c r="B209" s="55"/>
      <c r="C209" s="318"/>
      <c r="D209" s="288"/>
      <c r="E209" s="288"/>
      <c r="F209" s="355"/>
      <c r="G209" s="356"/>
      <c r="H209" s="356"/>
      <c r="I209" s="357"/>
      <c r="J209" s="357"/>
      <c r="K209" s="388"/>
      <c r="L209" s="55"/>
    </row>
    <row r="210" spans="2:14" x14ac:dyDescent="0.2">
      <c r="B210" s="55"/>
      <c r="C210" s="318"/>
      <c r="D210" s="288"/>
      <c r="E210" s="288"/>
      <c r="F210" s="355"/>
      <c r="G210" s="356"/>
      <c r="H210" s="356"/>
      <c r="I210" s="357"/>
      <c r="J210" s="357"/>
      <c r="K210" s="388"/>
      <c r="L210" s="55"/>
    </row>
    <row r="211" spans="2:14" x14ac:dyDescent="0.2">
      <c r="B211" s="55"/>
      <c r="C211" s="318"/>
      <c r="D211" s="288"/>
      <c r="E211" s="288"/>
      <c r="F211" s="355"/>
      <c r="G211" s="356"/>
      <c r="H211" s="356"/>
      <c r="I211" s="357"/>
      <c r="J211" s="357"/>
      <c r="K211" s="388"/>
      <c r="L211" s="55"/>
    </row>
    <row r="212" spans="2:14" x14ac:dyDescent="0.2">
      <c r="B212" s="55"/>
      <c r="C212" s="318"/>
      <c r="D212" s="288"/>
      <c r="E212" s="288"/>
      <c r="F212" s="355"/>
      <c r="G212" s="356"/>
      <c r="H212" s="356"/>
      <c r="I212" s="357"/>
      <c r="J212" s="357"/>
      <c r="K212" s="388"/>
      <c r="L212" s="55"/>
    </row>
    <row r="213" spans="2:14" x14ac:dyDescent="0.2">
      <c r="B213" s="55"/>
      <c r="C213" s="80"/>
      <c r="D213" s="81"/>
      <c r="E213" s="81"/>
      <c r="F213" s="93"/>
      <c r="G213" s="96"/>
      <c r="H213" s="96"/>
      <c r="I213" s="98"/>
      <c r="J213" s="72"/>
      <c r="K213" s="389"/>
      <c r="L213" s="55"/>
    </row>
    <row r="214" spans="2:14" x14ac:dyDescent="0.2">
      <c r="B214" s="55"/>
      <c r="C214" s="317" t="str">
        <f>IF(COUNTIFS(K144:K213,"x")&gt;1,"Bitte setzen Sie nur ein Kreuz.","")</f>
        <v/>
      </c>
      <c r="D214" s="317"/>
      <c r="E214" s="317"/>
      <c r="F214" s="317"/>
      <c r="G214" s="317"/>
      <c r="H214" s="317"/>
      <c r="I214" s="317"/>
      <c r="J214" s="317"/>
      <c r="K214" s="317"/>
      <c r="L214" s="55"/>
      <c r="N214" s="54"/>
    </row>
    <row r="215" spans="2:14" x14ac:dyDescent="0.2">
      <c r="B215" s="55"/>
      <c r="C215" s="317"/>
      <c r="D215" s="317"/>
      <c r="E215" s="317"/>
      <c r="F215" s="317"/>
      <c r="G215" s="317"/>
      <c r="H215" s="317"/>
      <c r="I215" s="317"/>
      <c r="J215" s="317"/>
      <c r="K215" s="317"/>
      <c r="L215" s="55"/>
      <c r="N215" s="54"/>
    </row>
    <row r="216" spans="2:14" x14ac:dyDescent="0.2">
      <c r="B216" s="55"/>
      <c r="C216" s="62" t="s">
        <v>104</v>
      </c>
      <c r="D216" s="61"/>
      <c r="E216" s="61"/>
      <c r="F216" s="61"/>
      <c r="G216" s="61"/>
      <c r="H216" s="61"/>
      <c r="I216" s="61"/>
      <c r="J216" s="61"/>
      <c r="K216" s="61"/>
      <c r="L216" s="55"/>
    </row>
    <row r="217" spans="2:14" x14ac:dyDescent="0.2">
      <c r="B217" s="55"/>
      <c r="C217" s="327"/>
      <c r="D217" s="328"/>
      <c r="E217" s="328"/>
      <c r="F217" s="328"/>
      <c r="G217" s="328"/>
      <c r="H217" s="328"/>
      <c r="I217" s="328"/>
      <c r="J217" s="328"/>
      <c r="K217" s="329"/>
      <c r="L217" s="55"/>
    </row>
    <row r="218" spans="2:14" x14ac:dyDescent="0.2">
      <c r="B218" s="55"/>
      <c r="C218" s="330"/>
      <c r="D218" s="331"/>
      <c r="E218" s="331"/>
      <c r="F218" s="331"/>
      <c r="G218" s="331"/>
      <c r="H218" s="331"/>
      <c r="I218" s="331"/>
      <c r="J218" s="331"/>
      <c r="K218" s="332"/>
      <c r="L218" s="55"/>
    </row>
    <row r="219" spans="2:14" x14ac:dyDescent="0.2">
      <c r="B219" s="55"/>
      <c r="C219" s="330"/>
      <c r="D219" s="331"/>
      <c r="E219" s="331"/>
      <c r="F219" s="331"/>
      <c r="G219" s="331"/>
      <c r="H219" s="331"/>
      <c r="I219" s="331"/>
      <c r="J219" s="331"/>
      <c r="K219" s="332"/>
      <c r="L219" s="55"/>
    </row>
    <row r="220" spans="2:14" x14ac:dyDescent="0.2">
      <c r="B220" s="55"/>
      <c r="C220" s="330"/>
      <c r="D220" s="331"/>
      <c r="E220" s="331"/>
      <c r="F220" s="331"/>
      <c r="G220" s="331"/>
      <c r="H220" s="331"/>
      <c r="I220" s="331"/>
      <c r="J220" s="331"/>
      <c r="K220" s="332"/>
      <c r="L220" s="55"/>
    </row>
    <row r="221" spans="2:14" x14ac:dyDescent="0.2">
      <c r="B221" s="52"/>
      <c r="C221" s="330"/>
      <c r="D221" s="331"/>
      <c r="E221" s="331"/>
      <c r="F221" s="331"/>
      <c r="G221" s="331"/>
      <c r="H221" s="331"/>
      <c r="I221" s="331"/>
      <c r="J221" s="331"/>
      <c r="K221" s="332"/>
      <c r="L221" s="52"/>
    </row>
    <row r="222" spans="2:14" x14ac:dyDescent="0.2">
      <c r="B222" s="52"/>
      <c r="C222" s="333"/>
      <c r="D222" s="334"/>
      <c r="E222" s="334"/>
      <c r="F222" s="334"/>
      <c r="G222" s="334"/>
      <c r="H222" s="334"/>
      <c r="I222" s="334"/>
      <c r="J222" s="334"/>
      <c r="K222" s="335"/>
      <c r="L222" s="52"/>
    </row>
    <row r="223" spans="2:14" x14ac:dyDescent="0.2">
      <c r="B223" s="52"/>
      <c r="C223" s="52"/>
      <c r="D223" s="52"/>
      <c r="E223" s="52"/>
      <c r="F223" s="52"/>
      <c r="G223" s="52"/>
      <c r="H223" s="52"/>
      <c r="I223" s="52"/>
      <c r="J223" s="52"/>
      <c r="K223" s="52"/>
      <c r="L223" s="52"/>
    </row>
    <row r="224" spans="2:14" x14ac:dyDescent="0.2">
      <c r="B224" s="55"/>
      <c r="C224" s="395" t="str">
        <f>IF(AND($K$17="x",K178="x",K87="x"),C494,"")</f>
        <v/>
      </c>
      <c r="D224" s="395"/>
      <c r="E224" s="395"/>
      <c r="F224" s="395"/>
      <c r="G224" s="395"/>
      <c r="H224" s="395"/>
      <c r="I224" s="395"/>
      <c r="J224" s="395"/>
      <c r="K224" s="395"/>
      <c r="L224" s="55"/>
    </row>
    <row r="225" spans="2:14" x14ac:dyDescent="0.2">
      <c r="B225" s="55"/>
      <c r="C225" s="59" t="s">
        <v>12</v>
      </c>
      <c r="D225" s="304" t="s">
        <v>305</v>
      </c>
      <c r="E225" s="304"/>
      <c r="F225" s="304"/>
      <c r="G225" s="304"/>
      <c r="H225" s="304"/>
      <c r="I225" s="304"/>
      <c r="J225" s="304"/>
      <c r="K225" s="304"/>
      <c r="L225" s="55"/>
    </row>
    <row r="226" spans="2:14" x14ac:dyDescent="0.2">
      <c r="B226" s="55"/>
      <c r="C226" s="59"/>
      <c r="D226" s="304"/>
      <c r="E226" s="304"/>
      <c r="F226" s="304"/>
      <c r="G226" s="304"/>
      <c r="H226" s="304"/>
      <c r="I226" s="304"/>
      <c r="J226" s="304"/>
      <c r="K226" s="304"/>
      <c r="L226" s="55"/>
    </row>
    <row r="227" spans="2:14" x14ac:dyDescent="0.2">
      <c r="B227" s="55"/>
      <c r="C227" s="60"/>
      <c r="D227" s="304"/>
      <c r="E227" s="304"/>
      <c r="F227" s="304"/>
      <c r="G227" s="304"/>
      <c r="H227" s="304"/>
      <c r="I227" s="304"/>
      <c r="J227" s="304"/>
      <c r="K227" s="304"/>
      <c r="L227" s="55"/>
    </row>
    <row r="228" spans="2:14" x14ac:dyDescent="0.2">
      <c r="B228" s="55"/>
      <c r="C228" s="61"/>
      <c r="D228" s="398"/>
      <c r="E228" s="398"/>
      <c r="F228" s="398"/>
      <c r="G228" s="398"/>
      <c r="H228" s="398"/>
      <c r="I228" s="398"/>
      <c r="J228" s="398"/>
      <c r="K228" s="398"/>
      <c r="L228" s="55"/>
    </row>
    <row r="229" spans="2:14" x14ac:dyDescent="0.2">
      <c r="B229" s="55"/>
      <c r="C229" s="377" t="s">
        <v>2</v>
      </c>
      <c r="D229" s="378"/>
      <c r="E229" s="378"/>
      <c r="F229" s="321" t="s">
        <v>8</v>
      </c>
      <c r="G229" s="322"/>
      <c r="H229" s="322"/>
      <c r="I229" s="322"/>
      <c r="J229" s="322"/>
      <c r="K229" s="323"/>
      <c r="L229" s="55"/>
    </row>
    <row r="230" spans="2:14" x14ac:dyDescent="0.2">
      <c r="B230" s="55"/>
      <c r="C230" s="89"/>
      <c r="D230" s="90"/>
      <c r="E230" s="90"/>
      <c r="F230" s="348" t="s">
        <v>292</v>
      </c>
      <c r="G230" s="371"/>
      <c r="H230" s="371"/>
      <c r="I230" s="371"/>
      <c r="J230" s="349"/>
      <c r="K230" s="358"/>
      <c r="L230" s="55"/>
      <c r="N230" s="53" t="s">
        <v>39</v>
      </c>
    </row>
    <row r="231" spans="2:14" x14ac:dyDescent="0.2">
      <c r="B231" s="55"/>
      <c r="C231" s="392" t="s">
        <v>16</v>
      </c>
      <c r="D231" s="393"/>
      <c r="E231" s="394"/>
      <c r="F231" s="350"/>
      <c r="G231" s="372"/>
      <c r="H231" s="372"/>
      <c r="I231" s="372"/>
      <c r="J231" s="351"/>
      <c r="K231" s="359"/>
      <c r="L231" s="55"/>
    </row>
    <row r="232" spans="2:14" x14ac:dyDescent="0.2">
      <c r="B232" s="55"/>
      <c r="C232" s="392"/>
      <c r="D232" s="393"/>
      <c r="E232" s="394"/>
      <c r="F232" s="350"/>
      <c r="G232" s="372"/>
      <c r="H232" s="372"/>
      <c r="I232" s="372"/>
      <c r="J232" s="351"/>
      <c r="K232" s="359"/>
      <c r="L232" s="55"/>
    </row>
    <row r="233" spans="2:14" x14ac:dyDescent="0.2">
      <c r="B233" s="55"/>
      <c r="C233" s="392"/>
      <c r="D233" s="393"/>
      <c r="E233" s="394"/>
      <c r="F233" s="350"/>
      <c r="G233" s="372"/>
      <c r="H233" s="372"/>
      <c r="I233" s="372"/>
      <c r="J233" s="351"/>
      <c r="K233" s="359"/>
      <c r="L233" s="55"/>
    </row>
    <row r="234" spans="2:14" x14ac:dyDescent="0.2">
      <c r="B234" s="55"/>
      <c r="C234" s="392"/>
      <c r="D234" s="393"/>
      <c r="E234" s="394"/>
      <c r="F234" s="350"/>
      <c r="G234" s="372"/>
      <c r="H234" s="372"/>
      <c r="I234" s="372"/>
      <c r="J234" s="351"/>
      <c r="K234" s="359"/>
      <c r="L234" s="55"/>
    </row>
    <row r="235" spans="2:14" x14ac:dyDescent="0.2">
      <c r="B235" s="55"/>
      <c r="C235" s="80"/>
      <c r="D235" s="81"/>
      <c r="E235" s="81"/>
      <c r="F235" s="352"/>
      <c r="G235" s="373"/>
      <c r="H235" s="373"/>
      <c r="I235" s="373"/>
      <c r="J235" s="353"/>
      <c r="K235" s="360"/>
      <c r="L235" s="55"/>
    </row>
    <row r="236" spans="2:14" x14ac:dyDescent="0.2">
      <c r="B236" s="55"/>
      <c r="C236" s="99"/>
      <c r="D236" s="100"/>
      <c r="E236" s="100"/>
      <c r="F236" s="348" t="s">
        <v>293</v>
      </c>
      <c r="G236" s="371"/>
      <c r="H236" s="371"/>
      <c r="I236" s="371"/>
      <c r="J236" s="349"/>
      <c r="K236" s="358"/>
      <c r="L236" s="55"/>
      <c r="N236" s="53" t="s">
        <v>160</v>
      </c>
    </row>
    <row r="237" spans="2:14" x14ac:dyDescent="0.2">
      <c r="B237" s="55"/>
      <c r="C237" s="392" t="s">
        <v>190</v>
      </c>
      <c r="D237" s="393"/>
      <c r="E237" s="394"/>
      <c r="F237" s="350"/>
      <c r="G237" s="372"/>
      <c r="H237" s="372"/>
      <c r="I237" s="372"/>
      <c r="J237" s="351"/>
      <c r="K237" s="359"/>
      <c r="L237" s="55"/>
    </row>
    <row r="238" spans="2:14" x14ac:dyDescent="0.2">
      <c r="B238" s="55"/>
      <c r="C238" s="392"/>
      <c r="D238" s="393"/>
      <c r="E238" s="394"/>
      <c r="F238" s="350"/>
      <c r="G238" s="372"/>
      <c r="H238" s="372"/>
      <c r="I238" s="372"/>
      <c r="J238" s="351"/>
      <c r="K238" s="359"/>
      <c r="L238" s="55"/>
    </row>
    <row r="239" spans="2:14" x14ac:dyDescent="0.2">
      <c r="B239" s="55"/>
      <c r="C239" s="392"/>
      <c r="D239" s="393"/>
      <c r="E239" s="394"/>
      <c r="F239" s="350"/>
      <c r="G239" s="372"/>
      <c r="H239" s="372"/>
      <c r="I239" s="372"/>
      <c r="J239" s="351"/>
      <c r="K239" s="359"/>
      <c r="L239" s="55"/>
    </row>
    <row r="240" spans="2:14" x14ac:dyDescent="0.2">
      <c r="B240" s="55"/>
      <c r="C240" s="80"/>
      <c r="D240" s="81"/>
      <c r="E240" s="81"/>
      <c r="F240" s="352"/>
      <c r="G240" s="373"/>
      <c r="H240" s="373"/>
      <c r="I240" s="373"/>
      <c r="J240" s="353"/>
      <c r="K240" s="360"/>
      <c r="L240" s="55"/>
    </row>
    <row r="241" spans="2:14" x14ac:dyDescent="0.2">
      <c r="B241" s="55"/>
      <c r="C241" s="317" t="str">
        <f>IF(COUNTIFS(K230:K240,"x")&gt;1,"Bitte setzen Sie nur ein Kreuz.","")</f>
        <v/>
      </c>
      <c r="D241" s="317"/>
      <c r="E241" s="317"/>
      <c r="F241" s="317"/>
      <c r="G241" s="317"/>
      <c r="H241" s="317"/>
      <c r="I241" s="317"/>
      <c r="J241" s="317"/>
      <c r="K241" s="317"/>
      <c r="L241" s="55"/>
      <c r="N241" s="54"/>
    </row>
    <row r="242" spans="2:14" x14ac:dyDescent="0.2">
      <c r="B242" s="55"/>
      <c r="C242" s="317"/>
      <c r="D242" s="317"/>
      <c r="E242" s="317"/>
      <c r="F242" s="317"/>
      <c r="G242" s="317"/>
      <c r="H242" s="317"/>
      <c r="I242" s="317"/>
      <c r="J242" s="317"/>
      <c r="K242" s="317"/>
      <c r="L242" s="55"/>
      <c r="N242" s="54"/>
    </row>
    <row r="243" spans="2:14" x14ac:dyDescent="0.2">
      <c r="B243" s="52"/>
      <c r="C243" s="62" t="s">
        <v>104</v>
      </c>
      <c r="D243" s="61"/>
      <c r="E243" s="61"/>
      <c r="F243" s="61"/>
      <c r="G243" s="61"/>
      <c r="H243" s="61"/>
      <c r="I243" s="61"/>
      <c r="J243" s="61"/>
      <c r="K243" s="61"/>
      <c r="L243" s="52"/>
    </row>
    <row r="244" spans="2:14" x14ac:dyDescent="0.2">
      <c r="B244" s="52"/>
      <c r="C244" s="327"/>
      <c r="D244" s="328"/>
      <c r="E244" s="328"/>
      <c r="F244" s="328"/>
      <c r="G244" s="328"/>
      <c r="H244" s="328"/>
      <c r="I244" s="328"/>
      <c r="J244" s="328"/>
      <c r="K244" s="329"/>
      <c r="L244" s="52"/>
    </row>
    <row r="245" spans="2:14" x14ac:dyDescent="0.2">
      <c r="B245" s="52"/>
      <c r="C245" s="330"/>
      <c r="D245" s="331"/>
      <c r="E245" s="331"/>
      <c r="F245" s="331"/>
      <c r="G245" s="331"/>
      <c r="H245" s="331"/>
      <c r="I245" s="331"/>
      <c r="J245" s="331"/>
      <c r="K245" s="332"/>
      <c r="L245" s="52"/>
    </row>
    <row r="246" spans="2:14" x14ac:dyDescent="0.2">
      <c r="B246" s="52"/>
      <c r="C246" s="330"/>
      <c r="D246" s="331"/>
      <c r="E246" s="331"/>
      <c r="F246" s="331"/>
      <c r="G246" s="331"/>
      <c r="H246" s="331"/>
      <c r="I246" s="331"/>
      <c r="J246" s="331"/>
      <c r="K246" s="332"/>
      <c r="L246" s="52"/>
    </row>
    <row r="247" spans="2:14" x14ac:dyDescent="0.2">
      <c r="B247" s="52"/>
      <c r="C247" s="330"/>
      <c r="D247" s="331"/>
      <c r="E247" s="331"/>
      <c r="F247" s="331"/>
      <c r="G247" s="331"/>
      <c r="H247" s="331"/>
      <c r="I247" s="331"/>
      <c r="J247" s="331"/>
      <c r="K247" s="332"/>
      <c r="L247" s="52"/>
    </row>
    <row r="248" spans="2:14" x14ac:dyDescent="0.2">
      <c r="B248" s="52"/>
      <c r="C248" s="330"/>
      <c r="D248" s="331"/>
      <c r="E248" s="331"/>
      <c r="F248" s="331"/>
      <c r="G248" s="331"/>
      <c r="H248" s="331"/>
      <c r="I248" s="331"/>
      <c r="J248" s="331"/>
      <c r="K248" s="332"/>
      <c r="L248" s="52"/>
    </row>
    <row r="249" spans="2:14" x14ac:dyDescent="0.2">
      <c r="B249" s="52"/>
      <c r="C249" s="333"/>
      <c r="D249" s="334"/>
      <c r="E249" s="334"/>
      <c r="F249" s="334"/>
      <c r="G249" s="334"/>
      <c r="H249" s="334"/>
      <c r="I249" s="334"/>
      <c r="J249" s="334"/>
      <c r="K249" s="335"/>
      <c r="L249" s="52"/>
    </row>
    <row r="250" spans="2:14" x14ac:dyDescent="0.2">
      <c r="B250" s="52"/>
      <c r="C250" s="52"/>
      <c r="D250" s="52"/>
      <c r="E250" s="52"/>
      <c r="F250" s="52"/>
      <c r="G250" s="52"/>
      <c r="H250" s="52"/>
      <c r="I250" s="52"/>
      <c r="J250" s="52"/>
      <c r="K250" s="52"/>
      <c r="L250" s="52"/>
    </row>
    <row r="251" spans="2:14" x14ac:dyDescent="0.2">
      <c r="B251" s="55"/>
      <c r="C251" s="395" t="str">
        <f>IF(AND($K$17="x",K178="x",K87="x"),"",IF($K$17="x",C494,""))</f>
        <v/>
      </c>
      <c r="D251" s="395"/>
      <c r="E251" s="395"/>
      <c r="F251" s="395"/>
      <c r="G251" s="395"/>
      <c r="H251" s="395"/>
      <c r="I251" s="395"/>
      <c r="J251" s="395"/>
      <c r="K251" s="395"/>
      <c r="L251" s="55"/>
    </row>
    <row r="252" spans="2:14" x14ac:dyDescent="0.2">
      <c r="B252" s="55"/>
      <c r="C252" s="101" t="s">
        <v>28</v>
      </c>
      <c r="D252" s="55"/>
      <c r="E252" s="55"/>
      <c r="F252" s="55"/>
      <c r="G252" s="55"/>
      <c r="H252" s="55"/>
      <c r="I252" s="55"/>
      <c r="J252" s="55"/>
      <c r="K252" s="55"/>
      <c r="L252" s="55"/>
    </row>
    <row r="253" spans="2:14" x14ac:dyDescent="0.2">
      <c r="B253" s="55"/>
      <c r="C253" s="101"/>
      <c r="D253" s="55"/>
      <c r="E253" s="55"/>
      <c r="F253" s="55"/>
      <c r="G253" s="55"/>
      <c r="H253" s="55"/>
      <c r="I253" s="55"/>
      <c r="J253" s="55"/>
      <c r="K253" s="55"/>
      <c r="L253" s="55"/>
    </row>
    <row r="254" spans="2:14" x14ac:dyDescent="0.2">
      <c r="B254" s="55"/>
      <c r="C254" s="399" t="s">
        <v>221</v>
      </c>
      <c r="D254" s="399"/>
      <c r="E254" s="399"/>
      <c r="F254" s="399"/>
      <c r="G254" s="399"/>
      <c r="H254" s="399"/>
      <c r="I254" s="399"/>
      <c r="J254" s="399"/>
      <c r="K254" s="399"/>
      <c r="L254" s="55"/>
    </row>
    <row r="255" spans="2:14" x14ac:dyDescent="0.2">
      <c r="B255" s="55"/>
      <c r="C255" s="399"/>
      <c r="D255" s="399"/>
      <c r="E255" s="399"/>
      <c r="F255" s="399"/>
      <c r="G255" s="399"/>
      <c r="H255" s="399"/>
      <c r="I255" s="399"/>
      <c r="J255" s="399"/>
      <c r="K255" s="399"/>
      <c r="L255" s="55"/>
    </row>
    <row r="256" spans="2:14" x14ac:dyDescent="0.2">
      <c r="B256" s="55"/>
      <c r="C256" s="399"/>
      <c r="D256" s="399"/>
      <c r="E256" s="399"/>
      <c r="F256" s="399"/>
      <c r="G256" s="399"/>
      <c r="H256" s="399"/>
      <c r="I256" s="399"/>
      <c r="J256" s="399"/>
      <c r="K256" s="399"/>
      <c r="L256" s="55"/>
    </row>
    <row r="257" spans="2:16" x14ac:dyDescent="0.2">
      <c r="B257" s="55"/>
      <c r="C257" s="399"/>
      <c r="D257" s="399"/>
      <c r="E257" s="399"/>
      <c r="F257" s="399"/>
      <c r="G257" s="399"/>
      <c r="H257" s="399"/>
      <c r="I257" s="399"/>
      <c r="J257" s="399"/>
      <c r="K257" s="399"/>
      <c r="L257" s="55"/>
    </row>
    <row r="258" spans="2:16" x14ac:dyDescent="0.2">
      <c r="B258" s="55"/>
      <c r="C258" s="399"/>
      <c r="D258" s="399"/>
      <c r="E258" s="399"/>
      <c r="F258" s="399"/>
      <c r="G258" s="399"/>
      <c r="H258" s="399"/>
      <c r="I258" s="399"/>
      <c r="J258" s="399"/>
      <c r="K258" s="399"/>
      <c r="L258" s="55"/>
    </row>
    <row r="259" spans="2:16" x14ac:dyDescent="0.2">
      <c r="B259" s="55"/>
      <c r="C259" s="399"/>
      <c r="D259" s="399"/>
      <c r="E259" s="399"/>
      <c r="F259" s="399"/>
      <c r="G259" s="399"/>
      <c r="H259" s="399"/>
      <c r="I259" s="399"/>
      <c r="J259" s="399"/>
      <c r="K259" s="399"/>
      <c r="L259" s="55"/>
    </row>
    <row r="260" spans="2:16" x14ac:dyDescent="0.2">
      <c r="B260" s="55"/>
      <c r="C260" s="399"/>
      <c r="D260" s="399"/>
      <c r="E260" s="399"/>
      <c r="F260" s="399"/>
      <c r="G260" s="399"/>
      <c r="H260" s="399"/>
      <c r="I260" s="399"/>
      <c r="J260" s="399"/>
      <c r="K260" s="399"/>
      <c r="L260" s="55"/>
    </row>
    <row r="261" spans="2:16" x14ac:dyDescent="0.2">
      <c r="B261" s="55"/>
      <c r="C261" s="63" t="s">
        <v>15</v>
      </c>
      <c r="D261" s="304" t="s">
        <v>306</v>
      </c>
      <c r="E261" s="304"/>
      <c r="F261" s="304"/>
      <c r="G261" s="304"/>
      <c r="H261" s="304"/>
      <c r="I261" s="304"/>
      <c r="J261" s="304"/>
      <c r="K261" s="304"/>
      <c r="L261" s="55"/>
    </row>
    <row r="262" spans="2:16" x14ac:dyDescent="0.2">
      <c r="B262" s="55"/>
      <c r="C262" s="63"/>
      <c r="D262" s="304"/>
      <c r="E262" s="304"/>
      <c r="F262" s="304"/>
      <c r="G262" s="304"/>
      <c r="H262" s="304"/>
      <c r="I262" s="304"/>
      <c r="J262" s="304"/>
      <c r="K262" s="304"/>
      <c r="L262" s="55"/>
    </row>
    <row r="263" spans="2:16" x14ac:dyDescent="0.2">
      <c r="B263" s="55"/>
      <c r="C263" s="61"/>
      <c r="D263" s="304"/>
      <c r="E263" s="304"/>
      <c r="F263" s="304"/>
      <c r="G263" s="304"/>
      <c r="H263" s="304"/>
      <c r="I263" s="304"/>
      <c r="J263" s="304"/>
      <c r="K263" s="304"/>
      <c r="L263" s="55"/>
    </row>
    <row r="264" spans="2:16" x14ac:dyDescent="0.2">
      <c r="B264" s="55"/>
      <c r="C264" s="315" t="s">
        <v>442</v>
      </c>
      <c r="D264" s="315"/>
      <c r="E264" s="315"/>
      <c r="F264" s="315"/>
      <c r="G264" s="315"/>
      <c r="H264" s="315"/>
      <c r="I264" s="315"/>
      <c r="J264" s="315"/>
      <c r="K264" s="315"/>
      <c r="L264" s="55"/>
    </row>
    <row r="265" spans="2:16" x14ac:dyDescent="0.2">
      <c r="B265" s="55"/>
      <c r="C265" s="315"/>
      <c r="D265" s="315"/>
      <c r="E265" s="315"/>
      <c r="F265" s="315"/>
      <c r="G265" s="315"/>
      <c r="H265" s="315"/>
      <c r="I265" s="315"/>
      <c r="J265" s="315"/>
      <c r="K265" s="315"/>
      <c r="L265" s="55"/>
    </row>
    <row r="266" spans="2:16" x14ac:dyDescent="0.2">
      <c r="B266" s="55"/>
      <c r="C266" s="315"/>
      <c r="D266" s="315"/>
      <c r="E266" s="315"/>
      <c r="F266" s="315"/>
      <c r="G266" s="315"/>
      <c r="H266" s="315"/>
      <c r="I266" s="315"/>
      <c r="J266" s="315"/>
      <c r="K266" s="315"/>
      <c r="L266" s="55"/>
    </row>
    <row r="267" spans="2:16" x14ac:dyDescent="0.2">
      <c r="B267" s="55"/>
      <c r="C267" s="315"/>
      <c r="D267" s="315"/>
      <c r="E267" s="315"/>
      <c r="F267" s="315"/>
      <c r="G267" s="315"/>
      <c r="H267" s="315"/>
      <c r="I267" s="315"/>
      <c r="J267" s="315"/>
      <c r="K267" s="315"/>
      <c r="L267" s="55"/>
    </row>
    <row r="268" spans="2:16" x14ac:dyDescent="0.2">
      <c r="B268" s="55"/>
      <c r="C268" s="315"/>
      <c r="D268" s="315"/>
      <c r="E268" s="315"/>
      <c r="F268" s="315"/>
      <c r="G268" s="315"/>
      <c r="H268" s="315"/>
      <c r="I268" s="315"/>
      <c r="J268" s="315"/>
      <c r="K268" s="315"/>
      <c r="L268" s="55"/>
    </row>
    <row r="269" spans="2:16" x14ac:dyDescent="0.2">
      <c r="B269" s="55"/>
      <c r="C269" s="315"/>
      <c r="D269" s="315"/>
      <c r="E269" s="315"/>
      <c r="F269" s="315"/>
      <c r="G269" s="315"/>
      <c r="H269" s="315"/>
      <c r="I269" s="315"/>
      <c r="J269" s="315"/>
      <c r="K269" s="315"/>
      <c r="L269" s="55"/>
    </row>
    <row r="270" spans="2:16" x14ac:dyDescent="0.2">
      <c r="B270" s="55"/>
      <c r="C270" s="248"/>
      <c r="D270" s="248"/>
      <c r="E270" s="248"/>
      <c r="F270" s="248"/>
      <c r="G270" s="248"/>
      <c r="H270" s="248"/>
      <c r="I270" s="248"/>
      <c r="J270" s="248"/>
      <c r="K270" s="248"/>
      <c r="L270" s="55"/>
    </row>
    <row r="271" spans="2:16" x14ac:dyDescent="0.2">
      <c r="B271" s="55"/>
      <c r="C271" s="377" t="s">
        <v>2</v>
      </c>
      <c r="D271" s="378"/>
      <c r="E271" s="378"/>
      <c r="F271" s="377" t="s">
        <v>8</v>
      </c>
      <c r="G271" s="378"/>
      <c r="H271" s="378"/>
      <c r="I271" s="321" t="s">
        <v>186</v>
      </c>
      <c r="J271" s="322"/>
      <c r="K271" s="323"/>
      <c r="L271" s="55"/>
    </row>
    <row r="272" spans="2:16" x14ac:dyDescent="0.2">
      <c r="B272" s="55"/>
      <c r="C272" s="89"/>
      <c r="D272" s="90"/>
      <c r="E272" s="90"/>
      <c r="F272" s="348" t="s">
        <v>381</v>
      </c>
      <c r="G272" s="371"/>
      <c r="H272" s="349"/>
      <c r="I272" s="89"/>
      <c r="J272" s="91"/>
      <c r="K272" s="358"/>
      <c r="L272" s="55"/>
      <c r="N272" s="53" t="s">
        <v>49</v>
      </c>
      <c r="P272" s="54" t="s">
        <v>86</v>
      </c>
    </row>
    <row r="273" spans="2:16" x14ac:dyDescent="0.2">
      <c r="B273" s="55"/>
      <c r="C273" s="318" t="s">
        <v>393</v>
      </c>
      <c r="D273" s="288"/>
      <c r="E273" s="288"/>
      <c r="F273" s="350"/>
      <c r="G273" s="372"/>
      <c r="H273" s="351"/>
      <c r="I273" s="355" t="s">
        <v>369</v>
      </c>
      <c r="J273" s="357"/>
      <c r="K273" s="359"/>
      <c r="L273" s="55"/>
    </row>
    <row r="274" spans="2:16" x14ac:dyDescent="0.2">
      <c r="B274" s="55"/>
      <c r="C274" s="318"/>
      <c r="D274" s="288"/>
      <c r="E274" s="288"/>
      <c r="F274" s="350"/>
      <c r="G274" s="372"/>
      <c r="H274" s="351"/>
      <c r="I274" s="355"/>
      <c r="J274" s="357"/>
      <c r="K274" s="359"/>
      <c r="L274" s="55"/>
    </row>
    <row r="275" spans="2:16" x14ac:dyDescent="0.2">
      <c r="B275" s="55"/>
      <c r="C275" s="318"/>
      <c r="D275" s="288"/>
      <c r="E275" s="288"/>
      <c r="F275" s="350"/>
      <c r="G275" s="372"/>
      <c r="H275" s="351"/>
      <c r="I275" s="355"/>
      <c r="J275" s="357"/>
      <c r="K275" s="359"/>
      <c r="L275" s="55"/>
    </row>
    <row r="276" spans="2:16" x14ac:dyDescent="0.2">
      <c r="B276" s="55"/>
      <c r="C276" s="318"/>
      <c r="D276" s="288"/>
      <c r="E276" s="288"/>
      <c r="F276" s="350"/>
      <c r="G276" s="372"/>
      <c r="H276" s="351"/>
      <c r="I276" s="355"/>
      <c r="J276" s="357"/>
      <c r="K276" s="359"/>
      <c r="L276" s="55"/>
    </row>
    <row r="277" spans="2:16" x14ac:dyDescent="0.2">
      <c r="B277" s="55"/>
      <c r="C277" s="318"/>
      <c r="D277" s="288"/>
      <c r="E277" s="288"/>
      <c r="F277" s="350"/>
      <c r="G277" s="372"/>
      <c r="H277" s="351"/>
      <c r="I277" s="355"/>
      <c r="J277" s="357"/>
      <c r="K277" s="359"/>
      <c r="L277" s="55"/>
    </row>
    <row r="278" spans="2:16" x14ac:dyDescent="0.2">
      <c r="B278" s="55"/>
      <c r="C278" s="318"/>
      <c r="D278" s="288"/>
      <c r="E278" s="288"/>
      <c r="F278" s="350"/>
      <c r="G278" s="372"/>
      <c r="H278" s="351"/>
      <c r="I278" s="355"/>
      <c r="J278" s="357"/>
      <c r="K278" s="359"/>
      <c r="L278" s="55"/>
    </row>
    <row r="279" spans="2:16" x14ac:dyDescent="0.2">
      <c r="B279" s="55"/>
      <c r="C279" s="318"/>
      <c r="D279" s="288"/>
      <c r="E279" s="288"/>
      <c r="F279" s="350"/>
      <c r="G279" s="372"/>
      <c r="H279" s="351"/>
      <c r="I279" s="355"/>
      <c r="J279" s="357"/>
      <c r="K279" s="359"/>
      <c r="L279" s="55"/>
    </row>
    <row r="280" spans="2:16" x14ac:dyDescent="0.2">
      <c r="B280" s="55"/>
      <c r="C280" s="318"/>
      <c r="D280" s="288"/>
      <c r="E280" s="288"/>
      <c r="F280" s="350"/>
      <c r="G280" s="372"/>
      <c r="H280" s="351"/>
      <c r="I280" s="355"/>
      <c r="J280" s="357"/>
      <c r="K280" s="359"/>
      <c r="L280" s="55"/>
    </row>
    <row r="281" spans="2:16" x14ac:dyDescent="0.2">
      <c r="B281" s="55"/>
      <c r="C281" s="68"/>
      <c r="D281" s="61"/>
      <c r="E281" s="61"/>
      <c r="F281" s="350"/>
      <c r="G281" s="372"/>
      <c r="H281" s="351"/>
      <c r="I281" s="76"/>
      <c r="J281" s="69"/>
      <c r="K281" s="359"/>
      <c r="L281" s="55"/>
    </row>
    <row r="282" spans="2:16" x14ac:dyDescent="0.2">
      <c r="B282" s="55"/>
      <c r="C282" s="68"/>
      <c r="D282" s="61"/>
      <c r="E282" s="61"/>
      <c r="F282" s="350"/>
      <c r="G282" s="372"/>
      <c r="H282" s="351"/>
      <c r="I282" s="76"/>
      <c r="J282" s="69"/>
      <c r="K282" s="359"/>
      <c r="L282" s="55"/>
    </row>
    <row r="283" spans="2:16" x14ac:dyDescent="0.2">
      <c r="B283" s="55"/>
      <c r="C283" s="68"/>
      <c r="D283" s="61"/>
      <c r="E283" s="61"/>
      <c r="F283" s="350"/>
      <c r="G283" s="372"/>
      <c r="H283" s="351"/>
      <c r="I283" s="76"/>
      <c r="J283" s="69"/>
      <c r="K283" s="359"/>
      <c r="L283" s="55"/>
    </row>
    <row r="284" spans="2:16" x14ac:dyDescent="0.2">
      <c r="B284" s="55"/>
      <c r="C284" s="73"/>
      <c r="D284" s="74"/>
      <c r="E284" s="74"/>
      <c r="F284" s="92"/>
      <c r="G284" s="94"/>
      <c r="H284" s="94"/>
      <c r="I284" s="92"/>
      <c r="J284" s="75"/>
      <c r="K284" s="358"/>
      <c r="L284" s="55"/>
      <c r="N284" s="53" t="s">
        <v>47</v>
      </c>
      <c r="P284" s="54" t="s">
        <v>87</v>
      </c>
    </row>
    <row r="285" spans="2:16" x14ac:dyDescent="0.2">
      <c r="B285" s="55"/>
      <c r="C285" s="318" t="s">
        <v>394</v>
      </c>
      <c r="D285" s="288"/>
      <c r="E285" s="319"/>
      <c r="F285" s="355" t="s">
        <v>382</v>
      </c>
      <c r="G285" s="356"/>
      <c r="H285" s="357"/>
      <c r="I285" s="355" t="s">
        <v>370</v>
      </c>
      <c r="J285" s="357"/>
      <c r="K285" s="359"/>
      <c r="L285" s="55"/>
    </row>
    <row r="286" spans="2:16" x14ac:dyDescent="0.2">
      <c r="B286" s="55"/>
      <c r="C286" s="318"/>
      <c r="D286" s="288"/>
      <c r="E286" s="319"/>
      <c r="F286" s="355"/>
      <c r="G286" s="356"/>
      <c r="H286" s="357"/>
      <c r="I286" s="355"/>
      <c r="J286" s="357"/>
      <c r="K286" s="359"/>
      <c r="L286" s="55"/>
    </row>
    <row r="287" spans="2:16" x14ac:dyDescent="0.2">
      <c r="B287" s="55"/>
      <c r="C287" s="318"/>
      <c r="D287" s="288"/>
      <c r="E287" s="319"/>
      <c r="F287" s="355"/>
      <c r="G287" s="356"/>
      <c r="H287" s="357"/>
      <c r="I287" s="355"/>
      <c r="J287" s="357"/>
      <c r="K287" s="359"/>
      <c r="L287" s="55"/>
    </row>
    <row r="288" spans="2:16" x14ac:dyDescent="0.2">
      <c r="B288" s="55"/>
      <c r="C288" s="318"/>
      <c r="D288" s="288"/>
      <c r="E288" s="319"/>
      <c r="F288" s="355"/>
      <c r="G288" s="356"/>
      <c r="H288" s="357"/>
      <c r="I288" s="355"/>
      <c r="J288" s="357"/>
      <c r="K288" s="359"/>
      <c r="L288" s="55"/>
    </row>
    <row r="289" spans="2:14" x14ac:dyDescent="0.2">
      <c r="B289" s="55"/>
      <c r="C289" s="318"/>
      <c r="D289" s="288"/>
      <c r="E289" s="319"/>
      <c r="F289" s="355"/>
      <c r="G289" s="356"/>
      <c r="H289" s="357"/>
      <c r="I289" s="355"/>
      <c r="J289" s="357"/>
      <c r="K289" s="359"/>
      <c r="L289" s="55"/>
    </row>
    <row r="290" spans="2:14" x14ac:dyDescent="0.2">
      <c r="B290" s="55"/>
      <c r="C290" s="318"/>
      <c r="D290" s="288"/>
      <c r="E290" s="319"/>
      <c r="F290" s="355"/>
      <c r="G290" s="356"/>
      <c r="H290" s="357"/>
      <c r="I290" s="355"/>
      <c r="J290" s="357"/>
      <c r="K290" s="359"/>
      <c r="L290" s="55"/>
    </row>
    <row r="291" spans="2:14" x14ac:dyDescent="0.2">
      <c r="B291" s="55"/>
      <c r="C291" s="318"/>
      <c r="D291" s="288"/>
      <c r="E291" s="319"/>
      <c r="F291" s="355"/>
      <c r="G291" s="356"/>
      <c r="H291" s="357"/>
      <c r="I291" s="76"/>
      <c r="J291" s="69"/>
      <c r="K291" s="359"/>
      <c r="L291" s="55"/>
    </row>
    <row r="292" spans="2:14" x14ac:dyDescent="0.2">
      <c r="B292" s="55"/>
      <c r="C292" s="318"/>
      <c r="D292" s="288"/>
      <c r="E292" s="319"/>
      <c r="F292" s="355"/>
      <c r="G292" s="356"/>
      <c r="H292" s="357"/>
      <c r="I292" s="76"/>
      <c r="J292" s="69"/>
      <c r="K292" s="359"/>
      <c r="L292" s="55"/>
    </row>
    <row r="293" spans="2:14" x14ac:dyDescent="0.2">
      <c r="B293" s="55"/>
      <c r="C293" s="318"/>
      <c r="D293" s="288"/>
      <c r="E293" s="319"/>
      <c r="F293" s="355"/>
      <c r="G293" s="356"/>
      <c r="H293" s="357"/>
      <c r="I293" s="76"/>
      <c r="J293" s="69"/>
      <c r="K293" s="359"/>
      <c r="L293" s="55"/>
    </row>
    <row r="294" spans="2:14" x14ac:dyDescent="0.2">
      <c r="B294" s="55"/>
      <c r="C294" s="318"/>
      <c r="D294" s="288"/>
      <c r="E294" s="319"/>
      <c r="F294" s="355"/>
      <c r="G294" s="356"/>
      <c r="H294" s="357"/>
      <c r="I294" s="76"/>
      <c r="J294" s="69"/>
      <c r="K294" s="359"/>
      <c r="L294" s="55"/>
    </row>
    <row r="295" spans="2:14" x14ac:dyDescent="0.2">
      <c r="B295" s="55"/>
      <c r="C295" s="70"/>
      <c r="D295" s="71"/>
      <c r="E295" s="71"/>
      <c r="F295" s="102"/>
      <c r="G295" s="77"/>
      <c r="H295" s="69"/>
      <c r="I295" s="93"/>
      <c r="J295" s="72"/>
      <c r="K295" s="360"/>
      <c r="L295" s="55"/>
    </row>
    <row r="296" spans="2:14" x14ac:dyDescent="0.2">
      <c r="B296" s="55"/>
      <c r="C296" s="73"/>
      <c r="D296" s="74"/>
      <c r="E296" s="74"/>
      <c r="F296" s="92"/>
      <c r="G296" s="94"/>
      <c r="H296" s="94"/>
      <c r="I296" s="92"/>
      <c r="J296" s="75"/>
      <c r="K296" s="358"/>
      <c r="L296" s="55"/>
      <c r="N296" s="53">
        <v>0</v>
      </c>
    </row>
    <row r="297" spans="2:14" x14ac:dyDescent="0.2">
      <c r="B297" s="55"/>
      <c r="C297" s="311" t="s">
        <v>395</v>
      </c>
      <c r="D297" s="288" t="s">
        <v>9</v>
      </c>
      <c r="E297" s="288"/>
      <c r="F297" s="355" t="s">
        <v>294</v>
      </c>
      <c r="G297" s="356"/>
      <c r="H297" s="356"/>
      <c r="I297" s="355" t="s">
        <v>214</v>
      </c>
      <c r="J297" s="357"/>
      <c r="K297" s="359"/>
      <c r="L297" s="55"/>
    </row>
    <row r="298" spans="2:14" x14ac:dyDescent="0.2">
      <c r="B298" s="55"/>
      <c r="C298" s="318"/>
      <c r="D298" s="288"/>
      <c r="E298" s="288"/>
      <c r="F298" s="355"/>
      <c r="G298" s="356"/>
      <c r="H298" s="356"/>
      <c r="I298" s="355"/>
      <c r="J298" s="357"/>
      <c r="K298" s="359"/>
      <c r="L298" s="55"/>
    </row>
    <row r="299" spans="2:14" x14ac:dyDescent="0.2">
      <c r="B299" s="55"/>
      <c r="C299" s="318"/>
      <c r="D299" s="288"/>
      <c r="E299" s="288"/>
      <c r="F299" s="355"/>
      <c r="G299" s="356"/>
      <c r="H299" s="356"/>
      <c r="I299" s="355"/>
      <c r="J299" s="357"/>
      <c r="K299" s="359"/>
      <c r="L299" s="55"/>
    </row>
    <row r="300" spans="2:14" x14ac:dyDescent="0.2">
      <c r="B300" s="55"/>
      <c r="C300" s="318"/>
      <c r="D300" s="288"/>
      <c r="E300" s="288"/>
      <c r="F300" s="355"/>
      <c r="G300" s="356"/>
      <c r="H300" s="356"/>
      <c r="I300" s="355"/>
      <c r="J300" s="357"/>
      <c r="K300" s="359"/>
      <c r="L300" s="55"/>
    </row>
    <row r="301" spans="2:14" x14ac:dyDescent="0.2">
      <c r="B301" s="55"/>
      <c r="C301" s="70"/>
      <c r="D301" s="71"/>
      <c r="E301" s="71"/>
      <c r="F301" s="93"/>
      <c r="G301" s="96"/>
      <c r="H301" s="96"/>
      <c r="I301" s="93"/>
      <c r="J301" s="72"/>
      <c r="K301" s="360"/>
      <c r="L301" s="55"/>
    </row>
    <row r="302" spans="2:14" x14ac:dyDescent="0.2">
      <c r="B302" s="55"/>
      <c r="C302" s="73"/>
      <c r="D302" s="74"/>
      <c r="E302" s="103"/>
      <c r="F302" s="348" t="s">
        <v>383</v>
      </c>
      <c r="G302" s="371"/>
      <c r="H302" s="349"/>
      <c r="I302" s="73"/>
      <c r="J302" s="103"/>
      <c r="K302" s="358"/>
      <c r="L302" s="55"/>
      <c r="N302" s="53" t="s">
        <v>48</v>
      </c>
    </row>
    <row r="303" spans="2:14" x14ac:dyDescent="0.2">
      <c r="B303" s="55"/>
      <c r="C303" s="318" t="s">
        <v>396</v>
      </c>
      <c r="D303" s="288"/>
      <c r="E303" s="319"/>
      <c r="F303" s="350"/>
      <c r="G303" s="372"/>
      <c r="H303" s="351"/>
      <c r="I303" s="318" t="s">
        <v>371</v>
      </c>
      <c r="J303" s="319"/>
      <c r="K303" s="359"/>
      <c r="L303" s="55"/>
    </row>
    <row r="304" spans="2:14" x14ac:dyDescent="0.2">
      <c r="B304" s="55"/>
      <c r="C304" s="318"/>
      <c r="D304" s="288"/>
      <c r="E304" s="319"/>
      <c r="F304" s="350"/>
      <c r="G304" s="372"/>
      <c r="H304" s="351"/>
      <c r="I304" s="318"/>
      <c r="J304" s="319"/>
      <c r="K304" s="359"/>
      <c r="L304" s="55"/>
    </row>
    <row r="305" spans="2:14" x14ac:dyDescent="0.2">
      <c r="B305" s="55"/>
      <c r="C305" s="318"/>
      <c r="D305" s="288"/>
      <c r="E305" s="319"/>
      <c r="F305" s="350"/>
      <c r="G305" s="372"/>
      <c r="H305" s="351"/>
      <c r="I305" s="318"/>
      <c r="J305" s="319"/>
      <c r="K305" s="359"/>
      <c r="L305" s="55"/>
    </row>
    <row r="306" spans="2:14" x14ac:dyDescent="0.2">
      <c r="B306" s="55"/>
      <c r="C306" s="318"/>
      <c r="D306" s="288"/>
      <c r="E306" s="319"/>
      <c r="F306" s="350"/>
      <c r="G306" s="372"/>
      <c r="H306" s="351"/>
      <c r="I306" s="318"/>
      <c r="J306" s="319"/>
      <c r="K306" s="359"/>
      <c r="L306" s="55"/>
    </row>
    <row r="307" spans="2:14" x14ac:dyDescent="0.2">
      <c r="B307" s="55"/>
      <c r="C307" s="318"/>
      <c r="D307" s="288"/>
      <c r="E307" s="319"/>
      <c r="F307" s="350"/>
      <c r="G307" s="372"/>
      <c r="H307" s="351"/>
      <c r="I307" s="318"/>
      <c r="J307" s="319"/>
      <c r="K307" s="359"/>
      <c r="L307" s="55"/>
    </row>
    <row r="308" spans="2:14" x14ac:dyDescent="0.2">
      <c r="B308" s="55"/>
      <c r="C308" s="318"/>
      <c r="D308" s="288"/>
      <c r="E308" s="319"/>
      <c r="F308" s="350"/>
      <c r="G308" s="372"/>
      <c r="H308" s="351"/>
      <c r="I308" s="318"/>
      <c r="J308" s="319"/>
      <c r="K308" s="359"/>
      <c r="L308" s="55"/>
    </row>
    <row r="309" spans="2:14" x14ac:dyDescent="0.2">
      <c r="B309" s="55"/>
      <c r="C309" s="318"/>
      <c r="D309" s="288"/>
      <c r="E309" s="319"/>
      <c r="F309" s="350"/>
      <c r="G309" s="372"/>
      <c r="H309" s="351"/>
      <c r="I309" s="318"/>
      <c r="J309" s="319"/>
      <c r="K309" s="359"/>
      <c r="L309" s="55"/>
    </row>
    <row r="310" spans="2:14" x14ac:dyDescent="0.2">
      <c r="B310" s="55"/>
      <c r="C310" s="318"/>
      <c r="D310" s="288"/>
      <c r="E310" s="319"/>
      <c r="F310" s="350"/>
      <c r="G310" s="372"/>
      <c r="H310" s="351"/>
      <c r="I310" s="318"/>
      <c r="J310" s="319"/>
      <c r="K310" s="359"/>
      <c r="L310" s="55"/>
    </row>
    <row r="311" spans="2:14" x14ac:dyDescent="0.2">
      <c r="B311" s="55"/>
      <c r="C311" s="318"/>
      <c r="D311" s="288"/>
      <c r="E311" s="319"/>
      <c r="F311" s="350"/>
      <c r="G311" s="372"/>
      <c r="H311" s="351"/>
      <c r="I311" s="318"/>
      <c r="J311" s="319"/>
      <c r="K311" s="359"/>
      <c r="L311" s="55"/>
    </row>
    <row r="312" spans="2:14" x14ac:dyDescent="0.2">
      <c r="B312" s="55"/>
      <c r="C312" s="318"/>
      <c r="D312" s="288"/>
      <c r="E312" s="319"/>
      <c r="F312" s="350"/>
      <c r="G312" s="372"/>
      <c r="H312" s="351"/>
      <c r="I312" s="318"/>
      <c r="J312" s="319"/>
      <c r="K312" s="359"/>
      <c r="L312" s="55"/>
    </row>
    <row r="313" spans="2:14" x14ac:dyDescent="0.2">
      <c r="B313" s="55"/>
      <c r="C313" s="70"/>
      <c r="D313" s="71"/>
      <c r="E313" s="79"/>
      <c r="F313" s="352"/>
      <c r="G313" s="373"/>
      <c r="H313" s="353"/>
      <c r="I313" s="70"/>
      <c r="J313" s="79"/>
      <c r="K313" s="360"/>
      <c r="L313" s="55"/>
    </row>
    <row r="314" spans="2:14" x14ac:dyDescent="0.2">
      <c r="B314" s="55"/>
      <c r="C314" s="73"/>
      <c r="D314" s="74"/>
      <c r="E314" s="103"/>
      <c r="F314" s="348" t="s">
        <v>384</v>
      </c>
      <c r="G314" s="371"/>
      <c r="H314" s="349"/>
      <c r="I314" s="73"/>
      <c r="J314" s="103"/>
      <c r="K314" s="358"/>
      <c r="L314" s="55"/>
      <c r="N314" s="53" t="s">
        <v>50</v>
      </c>
    </row>
    <row r="315" spans="2:14" x14ac:dyDescent="0.2">
      <c r="B315" s="55"/>
      <c r="C315" s="318" t="s">
        <v>397</v>
      </c>
      <c r="D315" s="288"/>
      <c r="E315" s="319"/>
      <c r="F315" s="350"/>
      <c r="G315" s="372"/>
      <c r="H315" s="351"/>
      <c r="I315" s="318" t="s">
        <v>372</v>
      </c>
      <c r="J315" s="319"/>
      <c r="K315" s="359"/>
      <c r="L315" s="55"/>
    </row>
    <row r="316" spans="2:14" x14ac:dyDescent="0.2">
      <c r="B316" s="55"/>
      <c r="C316" s="318"/>
      <c r="D316" s="288"/>
      <c r="E316" s="319"/>
      <c r="F316" s="350"/>
      <c r="G316" s="372"/>
      <c r="H316" s="351"/>
      <c r="I316" s="318"/>
      <c r="J316" s="319"/>
      <c r="K316" s="359"/>
      <c r="L316" s="55"/>
    </row>
    <row r="317" spans="2:14" x14ac:dyDescent="0.2">
      <c r="B317" s="55"/>
      <c r="C317" s="318"/>
      <c r="D317" s="288"/>
      <c r="E317" s="319"/>
      <c r="F317" s="350"/>
      <c r="G317" s="372"/>
      <c r="H317" s="351"/>
      <c r="I317" s="318"/>
      <c r="J317" s="319"/>
      <c r="K317" s="359"/>
      <c r="L317" s="55"/>
    </row>
    <row r="318" spans="2:14" x14ac:dyDescent="0.2">
      <c r="B318" s="55"/>
      <c r="C318" s="318"/>
      <c r="D318" s="288"/>
      <c r="E318" s="319"/>
      <c r="F318" s="350"/>
      <c r="G318" s="372"/>
      <c r="H318" s="351"/>
      <c r="I318" s="318"/>
      <c r="J318" s="319"/>
      <c r="K318" s="359"/>
      <c r="L318" s="55"/>
    </row>
    <row r="319" spans="2:14" x14ac:dyDescent="0.2">
      <c r="B319" s="55"/>
      <c r="C319" s="318"/>
      <c r="D319" s="288"/>
      <c r="E319" s="319"/>
      <c r="F319" s="350"/>
      <c r="G319" s="372"/>
      <c r="H319" s="351"/>
      <c r="I319" s="318"/>
      <c r="J319" s="319"/>
      <c r="K319" s="359"/>
      <c r="L319" s="55"/>
    </row>
    <row r="320" spans="2:14" x14ac:dyDescent="0.2">
      <c r="B320" s="55"/>
      <c r="C320" s="318"/>
      <c r="D320" s="288"/>
      <c r="E320" s="319"/>
      <c r="F320" s="350"/>
      <c r="G320" s="372"/>
      <c r="H320" s="351"/>
      <c r="I320" s="318"/>
      <c r="J320" s="319"/>
      <c r="K320" s="359"/>
      <c r="L320" s="55"/>
    </row>
    <row r="321" spans="2:14" x14ac:dyDescent="0.2">
      <c r="B321" s="55"/>
      <c r="C321" s="318"/>
      <c r="D321" s="288"/>
      <c r="E321" s="319"/>
      <c r="F321" s="350"/>
      <c r="G321" s="372"/>
      <c r="H321" s="351"/>
      <c r="I321" s="318"/>
      <c r="J321" s="319"/>
      <c r="K321" s="359"/>
      <c r="L321" s="55"/>
    </row>
    <row r="322" spans="2:14" x14ac:dyDescent="0.2">
      <c r="B322" s="55"/>
      <c r="C322" s="318"/>
      <c r="D322" s="288"/>
      <c r="E322" s="319"/>
      <c r="F322" s="350"/>
      <c r="G322" s="372"/>
      <c r="H322" s="351"/>
      <c r="I322" s="318"/>
      <c r="J322" s="319"/>
      <c r="K322" s="359"/>
      <c r="L322" s="55"/>
    </row>
    <row r="323" spans="2:14" x14ac:dyDescent="0.2">
      <c r="B323" s="55"/>
      <c r="C323" s="318"/>
      <c r="D323" s="288"/>
      <c r="E323" s="319"/>
      <c r="F323" s="350"/>
      <c r="G323" s="372"/>
      <c r="H323" s="351"/>
      <c r="I323" s="318"/>
      <c r="J323" s="319"/>
      <c r="K323" s="359"/>
      <c r="L323" s="55"/>
    </row>
    <row r="324" spans="2:14" x14ac:dyDescent="0.2">
      <c r="B324" s="55"/>
      <c r="C324" s="318"/>
      <c r="D324" s="288"/>
      <c r="E324" s="319"/>
      <c r="F324" s="350"/>
      <c r="G324" s="372"/>
      <c r="H324" s="351"/>
      <c r="I324" s="318"/>
      <c r="J324" s="319"/>
      <c r="K324" s="359"/>
      <c r="L324" s="55"/>
    </row>
    <row r="325" spans="2:14" x14ac:dyDescent="0.2">
      <c r="B325" s="55"/>
      <c r="C325" s="70"/>
      <c r="D325" s="71"/>
      <c r="E325" s="79"/>
      <c r="F325" s="352"/>
      <c r="G325" s="373"/>
      <c r="H325" s="353"/>
      <c r="I325" s="70"/>
      <c r="J325" s="79"/>
      <c r="K325" s="360"/>
      <c r="L325" s="55"/>
    </row>
    <row r="326" spans="2:14" x14ac:dyDescent="0.2">
      <c r="B326" s="55"/>
      <c r="C326" s="317" t="str">
        <f>IF(COUNTIFS(K272:K325,"x")&gt;1,"Bitte setzen Sie nur ein Kreuz.","")</f>
        <v/>
      </c>
      <c r="D326" s="317"/>
      <c r="E326" s="317"/>
      <c r="F326" s="317"/>
      <c r="G326" s="317"/>
      <c r="H326" s="317"/>
      <c r="I326" s="317"/>
      <c r="J326" s="317"/>
      <c r="K326" s="317"/>
      <c r="L326" s="55"/>
      <c r="N326" s="54"/>
    </row>
    <row r="327" spans="2:14" x14ac:dyDescent="0.2">
      <c r="B327" s="55"/>
      <c r="C327" s="317"/>
      <c r="D327" s="317"/>
      <c r="E327" s="317"/>
      <c r="F327" s="317"/>
      <c r="G327" s="317"/>
      <c r="H327" s="317"/>
      <c r="I327" s="317"/>
      <c r="J327" s="317"/>
      <c r="K327" s="317"/>
      <c r="L327" s="55"/>
      <c r="N327" s="54"/>
    </row>
    <row r="328" spans="2:14" x14ac:dyDescent="0.2">
      <c r="B328" s="55"/>
      <c r="C328" s="104"/>
      <c r="D328" s="105"/>
      <c r="E328" s="105"/>
      <c r="F328" s="105"/>
      <c r="G328" s="105"/>
      <c r="H328" s="105"/>
      <c r="I328" s="105"/>
      <c r="J328" s="105"/>
      <c r="K328" s="105"/>
      <c r="L328" s="55"/>
    </row>
    <row r="329" spans="2:14" x14ac:dyDescent="0.2">
      <c r="B329" s="55"/>
      <c r="C329" s="62" t="s">
        <v>104</v>
      </c>
      <c r="D329" s="61"/>
      <c r="E329" s="61"/>
      <c r="F329" s="61"/>
      <c r="G329" s="61"/>
      <c r="H329" s="61"/>
      <c r="I329" s="61"/>
      <c r="J329" s="61"/>
      <c r="K329" s="61"/>
      <c r="L329" s="55"/>
    </row>
    <row r="330" spans="2:14" x14ac:dyDescent="0.2">
      <c r="B330" s="55"/>
      <c r="C330" s="327"/>
      <c r="D330" s="328"/>
      <c r="E330" s="328"/>
      <c r="F330" s="328"/>
      <c r="G330" s="328"/>
      <c r="H330" s="328"/>
      <c r="I330" s="328"/>
      <c r="J330" s="328"/>
      <c r="K330" s="329"/>
      <c r="L330" s="55"/>
    </row>
    <row r="331" spans="2:14" x14ac:dyDescent="0.2">
      <c r="B331" s="55"/>
      <c r="C331" s="330"/>
      <c r="D331" s="331"/>
      <c r="E331" s="331"/>
      <c r="F331" s="331"/>
      <c r="G331" s="331"/>
      <c r="H331" s="331"/>
      <c r="I331" s="331"/>
      <c r="J331" s="331"/>
      <c r="K331" s="332"/>
      <c r="L331" s="55"/>
    </row>
    <row r="332" spans="2:14" x14ac:dyDescent="0.2">
      <c r="B332" s="52"/>
      <c r="C332" s="330"/>
      <c r="D332" s="331"/>
      <c r="E332" s="331"/>
      <c r="F332" s="331"/>
      <c r="G332" s="331"/>
      <c r="H332" s="331"/>
      <c r="I332" s="331"/>
      <c r="J332" s="331"/>
      <c r="K332" s="332"/>
      <c r="L332" s="52"/>
    </row>
    <row r="333" spans="2:14" x14ac:dyDescent="0.2">
      <c r="B333" s="52"/>
      <c r="C333" s="330"/>
      <c r="D333" s="331"/>
      <c r="E333" s="331"/>
      <c r="F333" s="331"/>
      <c r="G333" s="331"/>
      <c r="H333" s="331"/>
      <c r="I333" s="331"/>
      <c r="J333" s="331"/>
      <c r="K333" s="332"/>
      <c r="L333" s="52"/>
    </row>
    <row r="334" spans="2:14" x14ac:dyDescent="0.2">
      <c r="B334" s="52"/>
      <c r="C334" s="330"/>
      <c r="D334" s="331"/>
      <c r="E334" s="331"/>
      <c r="F334" s="331"/>
      <c r="G334" s="331"/>
      <c r="H334" s="331"/>
      <c r="I334" s="331"/>
      <c r="J334" s="331"/>
      <c r="K334" s="332"/>
      <c r="L334" s="52"/>
    </row>
    <row r="335" spans="2:14" x14ac:dyDescent="0.2">
      <c r="B335" s="52"/>
      <c r="C335" s="333"/>
      <c r="D335" s="334"/>
      <c r="E335" s="334"/>
      <c r="F335" s="334"/>
      <c r="G335" s="334"/>
      <c r="H335" s="334"/>
      <c r="I335" s="334"/>
      <c r="J335" s="334"/>
      <c r="K335" s="335"/>
      <c r="L335" s="52"/>
    </row>
    <row r="336" spans="2:14" x14ac:dyDescent="0.2">
      <c r="B336" s="55"/>
      <c r="C336" s="55"/>
      <c r="D336" s="55"/>
      <c r="E336" s="55"/>
      <c r="F336" s="55"/>
      <c r="G336" s="55"/>
      <c r="H336" s="55"/>
      <c r="I336" s="55"/>
      <c r="J336" s="55"/>
      <c r="K336" s="55"/>
      <c r="L336" s="55"/>
    </row>
    <row r="337" spans="2:16" x14ac:dyDescent="0.2">
      <c r="B337" s="55"/>
      <c r="C337" s="63" t="s">
        <v>109</v>
      </c>
      <c r="D337" s="304" t="s">
        <v>307</v>
      </c>
      <c r="E337" s="304"/>
      <c r="F337" s="304"/>
      <c r="G337" s="304"/>
      <c r="H337" s="304"/>
      <c r="I337" s="304"/>
      <c r="J337" s="304"/>
      <c r="K337" s="304"/>
      <c r="L337" s="55"/>
    </row>
    <row r="338" spans="2:16" x14ac:dyDescent="0.2">
      <c r="B338" s="55"/>
      <c r="C338" s="63"/>
      <c r="D338" s="304"/>
      <c r="E338" s="304"/>
      <c r="F338" s="304"/>
      <c r="G338" s="304"/>
      <c r="H338" s="304"/>
      <c r="I338" s="304"/>
      <c r="J338" s="304"/>
      <c r="K338" s="304"/>
      <c r="L338" s="55"/>
    </row>
    <row r="339" spans="2:16" x14ac:dyDescent="0.2">
      <c r="B339" s="55"/>
      <c r="C339" s="63"/>
      <c r="D339" s="304"/>
      <c r="E339" s="304"/>
      <c r="F339" s="304"/>
      <c r="G339" s="304"/>
      <c r="H339" s="304"/>
      <c r="I339" s="304"/>
      <c r="J339" s="304"/>
      <c r="K339" s="304"/>
      <c r="L339" s="55"/>
    </row>
    <row r="340" spans="2:16" x14ac:dyDescent="0.2">
      <c r="B340" s="55"/>
      <c r="C340" s="61"/>
      <c r="D340" s="304"/>
      <c r="E340" s="304"/>
      <c r="F340" s="304"/>
      <c r="G340" s="304"/>
      <c r="H340" s="304"/>
      <c r="I340" s="304"/>
      <c r="J340" s="304"/>
      <c r="K340" s="304"/>
      <c r="L340" s="55"/>
    </row>
    <row r="341" spans="2:16" x14ac:dyDescent="0.2">
      <c r="B341" s="55"/>
      <c r="C341" s="315" t="s">
        <v>443</v>
      </c>
      <c r="D341" s="315"/>
      <c r="E341" s="315"/>
      <c r="F341" s="315"/>
      <c r="G341" s="315"/>
      <c r="H341" s="315"/>
      <c r="I341" s="315"/>
      <c r="J341" s="315"/>
      <c r="K341" s="315"/>
      <c r="L341" s="55"/>
    </row>
    <row r="342" spans="2:16" x14ac:dyDescent="0.2">
      <c r="B342" s="55"/>
      <c r="C342" s="315"/>
      <c r="D342" s="315"/>
      <c r="E342" s="315"/>
      <c r="F342" s="315"/>
      <c r="G342" s="315"/>
      <c r="H342" s="315"/>
      <c r="I342" s="315"/>
      <c r="J342" s="315"/>
      <c r="K342" s="315"/>
      <c r="L342" s="55"/>
    </row>
    <row r="343" spans="2:16" x14ac:dyDescent="0.2">
      <c r="B343" s="55"/>
      <c r="C343" s="315"/>
      <c r="D343" s="315"/>
      <c r="E343" s="315"/>
      <c r="F343" s="315"/>
      <c r="G343" s="315"/>
      <c r="H343" s="315"/>
      <c r="I343" s="315"/>
      <c r="J343" s="315"/>
      <c r="K343" s="315"/>
      <c r="L343" s="55"/>
    </row>
    <row r="344" spans="2:16" x14ac:dyDescent="0.2">
      <c r="B344" s="55"/>
      <c r="C344" s="315"/>
      <c r="D344" s="315"/>
      <c r="E344" s="315"/>
      <c r="F344" s="315"/>
      <c r="G344" s="315"/>
      <c r="H344" s="315"/>
      <c r="I344" s="315"/>
      <c r="J344" s="315"/>
      <c r="K344" s="315"/>
      <c r="L344" s="55"/>
    </row>
    <row r="345" spans="2:16" x14ac:dyDescent="0.2">
      <c r="B345" s="55"/>
      <c r="C345" s="315"/>
      <c r="D345" s="315"/>
      <c r="E345" s="315"/>
      <c r="F345" s="315"/>
      <c r="G345" s="315"/>
      <c r="H345" s="315"/>
      <c r="I345" s="315"/>
      <c r="J345" s="315"/>
      <c r="K345" s="315"/>
      <c r="L345" s="55"/>
    </row>
    <row r="346" spans="2:16" x14ac:dyDescent="0.2">
      <c r="B346" s="55"/>
      <c r="C346" s="315"/>
      <c r="D346" s="315"/>
      <c r="E346" s="315"/>
      <c r="F346" s="315"/>
      <c r="G346" s="315"/>
      <c r="H346" s="315"/>
      <c r="I346" s="315"/>
      <c r="J346" s="315"/>
      <c r="K346" s="315"/>
      <c r="L346" s="55"/>
    </row>
    <row r="347" spans="2:16" x14ac:dyDescent="0.2">
      <c r="B347" s="55"/>
      <c r="C347" s="315"/>
      <c r="D347" s="315"/>
      <c r="E347" s="315"/>
      <c r="F347" s="315"/>
      <c r="G347" s="315"/>
      <c r="H347" s="315"/>
      <c r="I347" s="315"/>
      <c r="J347" s="315"/>
      <c r="K347" s="315"/>
      <c r="L347" s="55"/>
    </row>
    <row r="348" spans="2:16" x14ac:dyDescent="0.2">
      <c r="B348" s="55"/>
      <c r="C348" s="315"/>
      <c r="D348" s="315"/>
      <c r="E348" s="315"/>
      <c r="F348" s="315"/>
      <c r="G348" s="315"/>
      <c r="H348" s="315"/>
      <c r="I348" s="315"/>
      <c r="J348" s="315"/>
      <c r="K348" s="315"/>
      <c r="L348" s="55"/>
    </row>
    <row r="349" spans="2:16" x14ac:dyDescent="0.2">
      <c r="B349" s="55"/>
      <c r="C349" s="248"/>
      <c r="D349" s="248"/>
      <c r="E349" s="248"/>
      <c r="F349" s="248"/>
      <c r="G349" s="248"/>
      <c r="H349" s="248"/>
      <c r="I349" s="248"/>
      <c r="J349" s="248"/>
      <c r="K349" s="248"/>
      <c r="L349" s="55"/>
    </row>
    <row r="350" spans="2:16" x14ac:dyDescent="0.2">
      <c r="B350" s="55"/>
      <c r="C350" s="377" t="s">
        <v>2</v>
      </c>
      <c r="D350" s="378"/>
      <c r="E350" s="378"/>
      <c r="F350" s="377" t="s">
        <v>8</v>
      </c>
      <c r="G350" s="378"/>
      <c r="H350" s="378"/>
      <c r="I350" s="321" t="s">
        <v>186</v>
      </c>
      <c r="J350" s="322"/>
      <c r="K350" s="323"/>
      <c r="L350" s="55"/>
    </row>
    <row r="351" spans="2:16" x14ac:dyDescent="0.2">
      <c r="B351" s="55"/>
      <c r="C351" s="89"/>
      <c r="D351" s="90"/>
      <c r="E351" s="90"/>
      <c r="F351" s="348" t="s">
        <v>385</v>
      </c>
      <c r="G351" s="371"/>
      <c r="H351" s="349"/>
      <c r="I351" s="89"/>
      <c r="J351" s="91"/>
      <c r="K351" s="358"/>
      <c r="L351" s="55"/>
      <c r="N351" s="53" t="s">
        <v>49</v>
      </c>
      <c r="P351" s="54" t="s">
        <v>88</v>
      </c>
    </row>
    <row r="352" spans="2:16" x14ac:dyDescent="0.2">
      <c r="B352" s="55"/>
      <c r="C352" s="318" t="s">
        <v>297</v>
      </c>
      <c r="D352" s="288"/>
      <c r="E352" s="288"/>
      <c r="F352" s="350"/>
      <c r="G352" s="372"/>
      <c r="H352" s="351"/>
      <c r="I352" s="355" t="s">
        <v>369</v>
      </c>
      <c r="J352" s="357"/>
      <c r="K352" s="359"/>
      <c r="L352" s="55"/>
    </row>
    <row r="353" spans="2:16" x14ac:dyDescent="0.2">
      <c r="B353" s="55"/>
      <c r="C353" s="318"/>
      <c r="D353" s="288"/>
      <c r="E353" s="288"/>
      <c r="F353" s="350"/>
      <c r="G353" s="372"/>
      <c r="H353" s="351"/>
      <c r="I353" s="355"/>
      <c r="J353" s="357"/>
      <c r="K353" s="359"/>
      <c r="L353" s="55"/>
    </row>
    <row r="354" spans="2:16" x14ac:dyDescent="0.2">
      <c r="B354" s="55"/>
      <c r="C354" s="318"/>
      <c r="D354" s="288"/>
      <c r="E354" s="288"/>
      <c r="F354" s="350"/>
      <c r="G354" s="372"/>
      <c r="H354" s="351"/>
      <c r="I354" s="355"/>
      <c r="J354" s="357"/>
      <c r="K354" s="359"/>
      <c r="L354" s="55"/>
    </row>
    <row r="355" spans="2:16" x14ac:dyDescent="0.2">
      <c r="B355" s="55"/>
      <c r="C355" s="318"/>
      <c r="D355" s="288"/>
      <c r="E355" s="288"/>
      <c r="F355" s="350"/>
      <c r="G355" s="372"/>
      <c r="H355" s="351"/>
      <c r="I355" s="355"/>
      <c r="J355" s="357"/>
      <c r="K355" s="359"/>
      <c r="L355" s="55"/>
    </row>
    <row r="356" spans="2:16" x14ac:dyDescent="0.2">
      <c r="B356" s="55"/>
      <c r="C356" s="318"/>
      <c r="D356" s="288"/>
      <c r="E356" s="288"/>
      <c r="F356" s="350"/>
      <c r="G356" s="372"/>
      <c r="H356" s="351"/>
      <c r="I356" s="355"/>
      <c r="J356" s="357"/>
      <c r="K356" s="359"/>
      <c r="L356" s="55"/>
    </row>
    <row r="357" spans="2:16" x14ac:dyDescent="0.2">
      <c r="B357" s="55"/>
      <c r="C357" s="318"/>
      <c r="D357" s="288"/>
      <c r="E357" s="288"/>
      <c r="F357" s="350"/>
      <c r="G357" s="372"/>
      <c r="H357" s="351"/>
      <c r="I357" s="355"/>
      <c r="J357" s="357"/>
      <c r="K357" s="359"/>
      <c r="L357" s="55"/>
    </row>
    <row r="358" spans="2:16" x14ac:dyDescent="0.2">
      <c r="B358" s="55"/>
      <c r="C358" s="318"/>
      <c r="D358" s="288"/>
      <c r="E358" s="288"/>
      <c r="F358" s="350"/>
      <c r="G358" s="372"/>
      <c r="H358" s="351"/>
      <c r="I358" s="355"/>
      <c r="J358" s="357"/>
      <c r="K358" s="359"/>
      <c r="L358" s="55"/>
    </row>
    <row r="359" spans="2:16" x14ac:dyDescent="0.2">
      <c r="B359" s="55"/>
      <c r="C359" s="318"/>
      <c r="D359" s="288"/>
      <c r="E359" s="288"/>
      <c r="F359" s="350"/>
      <c r="G359" s="372"/>
      <c r="H359" s="351"/>
      <c r="I359" s="355"/>
      <c r="J359" s="357"/>
      <c r="K359" s="359"/>
      <c r="L359" s="55"/>
    </row>
    <row r="360" spans="2:16" x14ac:dyDescent="0.2">
      <c r="B360" s="55"/>
      <c r="C360" s="318"/>
      <c r="D360" s="288"/>
      <c r="E360" s="288"/>
      <c r="F360" s="350"/>
      <c r="G360" s="372"/>
      <c r="H360" s="351"/>
      <c r="I360" s="355"/>
      <c r="J360" s="357"/>
      <c r="K360" s="359"/>
      <c r="L360" s="55"/>
    </row>
    <row r="361" spans="2:16" x14ac:dyDescent="0.2">
      <c r="B361" s="55"/>
      <c r="C361" s="318"/>
      <c r="D361" s="288"/>
      <c r="E361" s="288"/>
      <c r="F361" s="350"/>
      <c r="G361" s="372"/>
      <c r="H361" s="351"/>
      <c r="I361" s="355"/>
      <c r="J361" s="357"/>
      <c r="K361" s="359"/>
      <c r="L361" s="55"/>
    </row>
    <row r="362" spans="2:16" x14ac:dyDescent="0.2">
      <c r="B362" s="55"/>
      <c r="C362" s="68"/>
      <c r="D362" s="61"/>
      <c r="E362" s="61"/>
      <c r="F362" s="350"/>
      <c r="G362" s="372"/>
      <c r="H362" s="351"/>
      <c r="I362" s="76"/>
      <c r="J362" s="69"/>
      <c r="K362" s="359"/>
      <c r="L362" s="55"/>
    </row>
    <row r="363" spans="2:16" x14ac:dyDescent="0.2">
      <c r="B363" s="55"/>
      <c r="C363" s="68"/>
      <c r="D363" s="61"/>
      <c r="E363" s="61"/>
      <c r="F363" s="352"/>
      <c r="G363" s="373"/>
      <c r="H363" s="353"/>
      <c r="I363" s="76"/>
      <c r="J363" s="69"/>
      <c r="K363" s="360"/>
      <c r="L363" s="55"/>
    </row>
    <row r="364" spans="2:16" x14ac:dyDescent="0.2">
      <c r="B364" s="55"/>
      <c r="C364" s="73"/>
      <c r="D364" s="74"/>
      <c r="E364" s="74"/>
      <c r="F364" s="348" t="s">
        <v>386</v>
      </c>
      <c r="G364" s="371"/>
      <c r="H364" s="349"/>
      <c r="I364" s="92"/>
      <c r="J364" s="75"/>
      <c r="K364" s="358"/>
      <c r="L364" s="55"/>
      <c r="N364" s="53" t="s">
        <v>47</v>
      </c>
      <c r="P364" s="54" t="s">
        <v>89</v>
      </c>
    </row>
    <row r="365" spans="2:16" x14ac:dyDescent="0.2">
      <c r="B365" s="55"/>
      <c r="C365" s="318" t="s">
        <v>298</v>
      </c>
      <c r="D365" s="288"/>
      <c r="E365" s="319"/>
      <c r="F365" s="350"/>
      <c r="G365" s="372"/>
      <c r="H365" s="351"/>
      <c r="I365" s="355" t="s">
        <v>370</v>
      </c>
      <c r="J365" s="357"/>
      <c r="K365" s="359"/>
      <c r="L365" s="55"/>
    </row>
    <row r="366" spans="2:16" x14ac:dyDescent="0.2">
      <c r="B366" s="55"/>
      <c r="C366" s="318"/>
      <c r="D366" s="288"/>
      <c r="E366" s="319"/>
      <c r="F366" s="350"/>
      <c r="G366" s="372"/>
      <c r="H366" s="351"/>
      <c r="I366" s="355"/>
      <c r="J366" s="357"/>
      <c r="K366" s="359"/>
      <c r="L366" s="55"/>
    </row>
    <row r="367" spans="2:16" x14ac:dyDescent="0.2">
      <c r="B367" s="55"/>
      <c r="C367" s="318"/>
      <c r="D367" s="288"/>
      <c r="E367" s="319"/>
      <c r="F367" s="350"/>
      <c r="G367" s="372"/>
      <c r="H367" s="351"/>
      <c r="I367" s="355"/>
      <c r="J367" s="357"/>
      <c r="K367" s="359"/>
      <c r="L367" s="55"/>
    </row>
    <row r="368" spans="2:16" x14ac:dyDescent="0.2">
      <c r="B368" s="55"/>
      <c r="C368" s="318"/>
      <c r="D368" s="288"/>
      <c r="E368" s="319"/>
      <c r="F368" s="350"/>
      <c r="G368" s="372"/>
      <c r="H368" s="351"/>
      <c r="I368" s="355"/>
      <c r="J368" s="357"/>
      <c r="K368" s="359"/>
      <c r="L368" s="55"/>
    </row>
    <row r="369" spans="2:14" x14ac:dyDescent="0.2">
      <c r="B369" s="55"/>
      <c r="C369" s="318"/>
      <c r="D369" s="288"/>
      <c r="E369" s="319"/>
      <c r="F369" s="350"/>
      <c r="G369" s="372"/>
      <c r="H369" s="351"/>
      <c r="I369" s="355"/>
      <c r="J369" s="357"/>
      <c r="K369" s="359"/>
      <c r="L369" s="55"/>
    </row>
    <row r="370" spans="2:14" x14ac:dyDescent="0.2">
      <c r="B370" s="55"/>
      <c r="C370" s="318"/>
      <c r="D370" s="288"/>
      <c r="E370" s="319"/>
      <c r="F370" s="350"/>
      <c r="G370" s="372"/>
      <c r="H370" s="351"/>
      <c r="I370" s="355"/>
      <c r="J370" s="357"/>
      <c r="K370" s="359"/>
      <c r="L370" s="55"/>
    </row>
    <row r="371" spans="2:14" x14ac:dyDescent="0.2">
      <c r="B371" s="55"/>
      <c r="C371" s="318"/>
      <c r="D371" s="288"/>
      <c r="E371" s="319"/>
      <c r="F371" s="350"/>
      <c r="G371" s="372"/>
      <c r="H371" s="351"/>
      <c r="I371" s="355"/>
      <c r="J371" s="357"/>
      <c r="K371" s="359"/>
      <c r="L371" s="55"/>
    </row>
    <row r="372" spans="2:14" x14ac:dyDescent="0.2">
      <c r="B372" s="55"/>
      <c r="C372" s="318"/>
      <c r="D372" s="288"/>
      <c r="E372" s="319"/>
      <c r="F372" s="350"/>
      <c r="G372" s="372"/>
      <c r="H372" s="351"/>
      <c r="I372" s="355"/>
      <c r="J372" s="357"/>
      <c r="K372" s="359"/>
      <c r="L372" s="55"/>
    </row>
    <row r="373" spans="2:14" x14ac:dyDescent="0.2">
      <c r="B373" s="55"/>
      <c r="C373" s="318"/>
      <c r="D373" s="288"/>
      <c r="E373" s="319"/>
      <c r="F373" s="350"/>
      <c r="G373" s="372"/>
      <c r="H373" s="351"/>
      <c r="I373" s="355"/>
      <c r="J373" s="357"/>
      <c r="K373" s="359"/>
      <c r="L373" s="55"/>
    </row>
    <row r="374" spans="2:14" x14ac:dyDescent="0.2">
      <c r="B374" s="55"/>
      <c r="C374" s="68"/>
      <c r="D374" s="61"/>
      <c r="E374" s="61"/>
      <c r="F374" s="350"/>
      <c r="G374" s="372"/>
      <c r="H374" s="351"/>
      <c r="I374" s="355"/>
      <c r="J374" s="357"/>
      <c r="K374" s="359"/>
      <c r="L374" s="55"/>
    </row>
    <row r="375" spans="2:14" x14ac:dyDescent="0.2">
      <c r="B375" s="55"/>
      <c r="C375" s="68"/>
      <c r="D375" s="61"/>
      <c r="E375" s="61"/>
      <c r="F375" s="350"/>
      <c r="G375" s="372"/>
      <c r="H375" s="351"/>
      <c r="I375" s="76"/>
      <c r="J375" s="69"/>
      <c r="K375" s="359"/>
      <c r="L375" s="55"/>
    </row>
    <row r="376" spans="2:14" x14ac:dyDescent="0.2">
      <c r="B376" s="55"/>
      <c r="C376" s="70"/>
      <c r="D376" s="71"/>
      <c r="E376" s="71"/>
      <c r="F376" s="352"/>
      <c r="G376" s="373"/>
      <c r="H376" s="353"/>
      <c r="I376" s="93"/>
      <c r="J376" s="72"/>
      <c r="K376" s="360"/>
      <c r="L376" s="55"/>
    </row>
    <row r="377" spans="2:14" x14ac:dyDescent="0.2">
      <c r="B377" s="55"/>
      <c r="C377" s="337" t="s">
        <v>299</v>
      </c>
      <c r="D377" s="338"/>
      <c r="E377" s="339"/>
      <c r="F377" s="92"/>
      <c r="G377" s="94"/>
      <c r="H377" s="94"/>
      <c r="I377" s="92"/>
      <c r="J377" s="75"/>
      <c r="K377" s="358"/>
      <c r="L377" s="55"/>
      <c r="N377" s="53">
        <v>0</v>
      </c>
    </row>
    <row r="378" spans="2:14" x14ac:dyDescent="0.2">
      <c r="B378" s="55"/>
      <c r="C378" s="340"/>
      <c r="D378" s="341"/>
      <c r="E378" s="342"/>
      <c r="F378" s="355" t="s">
        <v>295</v>
      </c>
      <c r="G378" s="356"/>
      <c r="H378" s="356"/>
      <c r="I378" s="355" t="s">
        <v>214</v>
      </c>
      <c r="J378" s="357"/>
      <c r="K378" s="359"/>
      <c r="L378" s="55"/>
    </row>
    <row r="379" spans="2:14" x14ac:dyDescent="0.2">
      <c r="B379" s="55"/>
      <c r="C379" s="340"/>
      <c r="D379" s="341"/>
      <c r="E379" s="342"/>
      <c r="F379" s="355"/>
      <c r="G379" s="356"/>
      <c r="H379" s="356"/>
      <c r="I379" s="355"/>
      <c r="J379" s="357"/>
      <c r="K379" s="359"/>
      <c r="L379" s="55"/>
    </row>
    <row r="380" spans="2:14" x14ac:dyDescent="0.2">
      <c r="B380" s="55"/>
      <c r="C380" s="340"/>
      <c r="D380" s="341"/>
      <c r="E380" s="342"/>
      <c r="F380" s="355"/>
      <c r="G380" s="356"/>
      <c r="H380" s="356"/>
      <c r="I380" s="355"/>
      <c r="J380" s="357"/>
      <c r="K380" s="359"/>
      <c r="L380" s="55"/>
    </row>
    <row r="381" spans="2:14" x14ac:dyDescent="0.2">
      <c r="B381" s="55"/>
      <c r="C381" s="340"/>
      <c r="D381" s="341"/>
      <c r="E381" s="342"/>
      <c r="F381" s="355"/>
      <c r="G381" s="356"/>
      <c r="H381" s="356"/>
      <c r="I381" s="355"/>
      <c r="J381" s="357"/>
      <c r="K381" s="359"/>
      <c r="L381" s="55"/>
    </row>
    <row r="382" spans="2:14" x14ac:dyDescent="0.2">
      <c r="B382" s="55"/>
      <c r="C382" s="340"/>
      <c r="D382" s="341"/>
      <c r="E382" s="342"/>
      <c r="F382" s="355"/>
      <c r="G382" s="356"/>
      <c r="H382" s="356"/>
      <c r="I382" s="355"/>
      <c r="J382" s="357"/>
      <c r="K382" s="359"/>
      <c r="L382" s="55"/>
    </row>
    <row r="383" spans="2:14" x14ac:dyDescent="0.2">
      <c r="B383" s="55"/>
      <c r="C383" s="343"/>
      <c r="D383" s="344"/>
      <c r="E383" s="345"/>
      <c r="F383" s="93"/>
      <c r="G383" s="96"/>
      <c r="H383" s="96"/>
      <c r="I383" s="93"/>
      <c r="J383" s="72"/>
      <c r="K383" s="360"/>
      <c r="L383" s="55"/>
    </row>
    <row r="384" spans="2:14" x14ac:dyDescent="0.2">
      <c r="B384" s="55"/>
      <c r="C384" s="73"/>
      <c r="D384" s="74"/>
      <c r="E384" s="103"/>
      <c r="F384" s="348" t="s">
        <v>387</v>
      </c>
      <c r="G384" s="371"/>
      <c r="H384" s="349"/>
      <c r="I384" s="73"/>
      <c r="J384" s="103"/>
      <c r="K384" s="358"/>
      <c r="L384" s="55"/>
      <c r="N384" s="53" t="s">
        <v>48</v>
      </c>
    </row>
    <row r="385" spans="2:14" x14ac:dyDescent="0.2">
      <c r="B385" s="55"/>
      <c r="C385" s="318" t="s">
        <v>300</v>
      </c>
      <c r="D385" s="288"/>
      <c r="E385" s="319"/>
      <c r="F385" s="350"/>
      <c r="G385" s="372"/>
      <c r="H385" s="351"/>
      <c r="I385" s="318" t="s">
        <v>371</v>
      </c>
      <c r="J385" s="319"/>
      <c r="K385" s="359"/>
      <c r="L385" s="55"/>
    </row>
    <row r="386" spans="2:14" x14ac:dyDescent="0.2">
      <c r="B386" s="55"/>
      <c r="C386" s="318"/>
      <c r="D386" s="288"/>
      <c r="E386" s="319"/>
      <c r="F386" s="350"/>
      <c r="G386" s="372"/>
      <c r="H386" s="351"/>
      <c r="I386" s="318"/>
      <c r="J386" s="319"/>
      <c r="K386" s="359"/>
      <c r="L386" s="55"/>
    </row>
    <row r="387" spans="2:14" x14ac:dyDescent="0.2">
      <c r="B387" s="55"/>
      <c r="C387" s="318"/>
      <c r="D387" s="288"/>
      <c r="E387" s="319"/>
      <c r="F387" s="350"/>
      <c r="G387" s="372"/>
      <c r="H387" s="351"/>
      <c r="I387" s="318"/>
      <c r="J387" s="319"/>
      <c r="K387" s="359"/>
      <c r="L387" s="55"/>
    </row>
    <row r="388" spans="2:14" x14ac:dyDescent="0.2">
      <c r="B388" s="55"/>
      <c r="C388" s="318"/>
      <c r="D388" s="288"/>
      <c r="E388" s="319"/>
      <c r="F388" s="350"/>
      <c r="G388" s="372"/>
      <c r="H388" s="351"/>
      <c r="I388" s="318"/>
      <c r="J388" s="319"/>
      <c r="K388" s="359"/>
      <c r="L388" s="55"/>
    </row>
    <row r="389" spans="2:14" x14ac:dyDescent="0.2">
      <c r="B389" s="55"/>
      <c r="C389" s="318"/>
      <c r="D389" s="288"/>
      <c r="E389" s="319"/>
      <c r="F389" s="350"/>
      <c r="G389" s="372"/>
      <c r="H389" s="351"/>
      <c r="I389" s="318"/>
      <c r="J389" s="319"/>
      <c r="K389" s="359"/>
      <c r="L389" s="55"/>
    </row>
    <row r="390" spans="2:14" x14ac:dyDescent="0.2">
      <c r="B390" s="55"/>
      <c r="C390" s="318"/>
      <c r="D390" s="288"/>
      <c r="E390" s="319"/>
      <c r="F390" s="350"/>
      <c r="G390" s="372"/>
      <c r="H390" s="351"/>
      <c r="I390" s="318"/>
      <c r="J390" s="319"/>
      <c r="K390" s="359"/>
      <c r="L390" s="55"/>
    </row>
    <row r="391" spans="2:14" x14ac:dyDescent="0.2">
      <c r="B391" s="55"/>
      <c r="C391" s="318"/>
      <c r="D391" s="288"/>
      <c r="E391" s="319"/>
      <c r="F391" s="350"/>
      <c r="G391" s="372"/>
      <c r="H391" s="351"/>
      <c r="I391" s="318"/>
      <c r="J391" s="319"/>
      <c r="K391" s="359"/>
      <c r="L391" s="55"/>
    </row>
    <row r="392" spans="2:14" x14ac:dyDescent="0.2">
      <c r="B392" s="55"/>
      <c r="C392" s="318"/>
      <c r="D392" s="288"/>
      <c r="E392" s="319"/>
      <c r="F392" s="350"/>
      <c r="G392" s="372"/>
      <c r="H392" s="351"/>
      <c r="I392" s="318"/>
      <c r="J392" s="319"/>
      <c r="K392" s="359"/>
      <c r="L392" s="55"/>
    </row>
    <row r="393" spans="2:14" x14ac:dyDescent="0.2">
      <c r="B393" s="55"/>
      <c r="C393" s="318"/>
      <c r="D393" s="288"/>
      <c r="E393" s="319"/>
      <c r="F393" s="350"/>
      <c r="G393" s="372"/>
      <c r="H393" s="351"/>
      <c r="I393" s="318"/>
      <c r="J393" s="319"/>
      <c r="K393" s="359"/>
      <c r="L393" s="55"/>
    </row>
    <row r="394" spans="2:14" x14ac:dyDescent="0.2">
      <c r="B394" s="55"/>
      <c r="C394" s="318"/>
      <c r="D394" s="288"/>
      <c r="E394" s="319"/>
      <c r="F394" s="350"/>
      <c r="G394" s="372"/>
      <c r="H394" s="351"/>
      <c r="I394" s="318"/>
      <c r="J394" s="319"/>
      <c r="K394" s="359"/>
      <c r="L394" s="55"/>
    </row>
    <row r="395" spans="2:14" x14ac:dyDescent="0.2">
      <c r="B395" s="55"/>
      <c r="C395" s="318"/>
      <c r="D395" s="288"/>
      <c r="E395" s="319"/>
      <c r="F395" s="350"/>
      <c r="G395" s="372"/>
      <c r="H395" s="351"/>
      <c r="I395" s="318"/>
      <c r="J395" s="319"/>
      <c r="K395" s="359"/>
      <c r="L395" s="55"/>
    </row>
    <row r="396" spans="2:14" x14ac:dyDescent="0.2">
      <c r="B396" s="55"/>
      <c r="C396" s="70"/>
      <c r="D396" s="71"/>
      <c r="E396" s="79"/>
      <c r="F396" s="352"/>
      <c r="G396" s="373"/>
      <c r="H396" s="353"/>
      <c r="I396" s="70"/>
      <c r="J396" s="79"/>
      <c r="K396" s="360"/>
      <c r="L396" s="55"/>
    </row>
    <row r="397" spans="2:14" x14ac:dyDescent="0.2">
      <c r="B397" s="55"/>
      <c r="C397" s="73"/>
      <c r="D397" s="74"/>
      <c r="E397" s="103"/>
      <c r="F397" s="348" t="s">
        <v>388</v>
      </c>
      <c r="G397" s="371"/>
      <c r="H397" s="349"/>
      <c r="I397" s="73"/>
      <c r="J397" s="103"/>
      <c r="K397" s="358"/>
      <c r="L397" s="55"/>
      <c r="N397" s="53" t="s">
        <v>50</v>
      </c>
    </row>
    <row r="398" spans="2:14" x14ac:dyDescent="0.2">
      <c r="B398" s="55"/>
      <c r="C398" s="318" t="s">
        <v>301</v>
      </c>
      <c r="D398" s="288"/>
      <c r="E398" s="319"/>
      <c r="F398" s="350"/>
      <c r="G398" s="372"/>
      <c r="H398" s="351"/>
      <c r="I398" s="318" t="s">
        <v>372</v>
      </c>
      <c r="J398" s="319"/>
      <c r="K398" s="359"/>
      <c r="L398" s="55"/>
    </row>
    <row r="399" spans="2:14" x14ac:dyDescent="0.2">
      <c r="B399" s="55"/>
      <c r="C399" s="318"/>
      <c r="D399" s="288"/>
      <c r="E399" s="319"/>
      <c r="F399" s="350"/>
      <c r="G399" s="372"/>
      <c r="H399" s="351"/>
      <c r="I399" s="318"/>
      <c r="J399" s="319"/>
      <c r="K399" s="359"/>
      <c r="L399" s="55"/>
    </row>
    <row r="400" spans="2:14" x14ac:dyDescent="0.2">
      <c r="B400" s="55"/>
      <c r="C400" s="318"/>
      <c r="D400" s="288"/>
      <c r="E400" s="319"/>
      <c r="F400" s="350"/>
      <c r="G400" s="372"/>
      <c r="H400" s="351"/>
      <c r="I400" s="318"/>
      <c r="J400" s="319"/>
      <c r="K400" s="359"/>
      <c r="L400" s="55"/>
    </row>
    <row r="401" spans="2:14" x14ac:dyDescent="0.2">
      <c r="B401" s="55"/>
      <c r="C401" s="318"/>
      <c r="D401" s="288"/>
      <c r="E401" s="319"/>
      <c r="F401" s="350"/>
      <c r="G401" s="372"/>
      <c r="H401" s="351"/>
      <c r="I401" s="318"/>
      <c r="J401" s="319"/>
      <c r="K401" s="359"/>
      <c r="L401" s="55"/>
    </row>
    <row r="402" spans="2:14" x14ac:dyDescent="0.2">
      <c r="B402" s="55"/>
      <c r="C402" s="318"/>
      <c r="D402" s="288"/>
      <c r="E402" s="319"/>
      <c r="F402" s="350"/>
      <c r="G402" s="372"/>
      <c r="H402" s="351"/>
      <c r="I402" s="318"/>
      <c r="J402" s="319"/>
      <c r="K402" s="359"/>
      <c r="L402" s="55"/>
    </row>
    <row r="403" spans="2:14" x14ac:dyDescent="0.2">
      <c r="B403" s="55"/>
      <c r="C403" s="318"/>
      <c r="D403" s="288"/>
      <c r="E403" s="319"/>
      <c r="F403" s="350"/>
      <c r="G403" s="372"/>
      <c r="H403" s="351"/>
      <c r="I403" s="318"/>
      <c r="J403" s="319"/>
      <c r="K403" s="359"/>
      <c r="L403" s="55"/>
    </row>
    <row r="404" spans="2:14" x14ac:dyDescent="0.2">
      <c r="B404" s="55"/>
      <c r="C404" s="318"/>
      <c r="D404" s="288"/>
      <c r="E404" s="319"/>
      <c r="F404" s="350"/>
      <c r="G404" s="372"/>
      <c r="H404" s="351"/>
      <c r="I404" s="318"/>
      <c r="J404" s="319"/>
      <c r="K404" s="359"/>
      <c r="L404" s="55"/>
    </row>
    <row r="405" spans="2:14" x14ac:dyDescent="0.2">
      <c r="B405" s="55"/>
      <c r="C405" s="318"/>
      <c r="D405" s="288"/>
      <c r="E405" s="319"/>
      <c r="F405" s="350"/>
      <c r="G405" s="372"/>
      <c r="H405" s="351"/>
      <c r="I405" s="318"/>
      <c r="J405" s="319"/>
      <c r="K405" s="359"/>
      <c r="L405" s="55"/>
    </row>
    <row r="406" spans="2:14" x14ac:dyDescent="0.2">
      <c r="B406" s="55"/>
      <c r="C406" s="318"/>
      <c r="D406" s="288"/>
      <c r="E406" s="319"/>
      <c r="F406" s="350"/>
      <c r="G406" s="372"/>
      <c r="H406" s="351"/>
      <c r="I406" s="318"/>
      <c r="J406" s="319"/>
      <c r="K406" s="359"/>
      <c r="L406" s="55"/>
    </row>
    <row r="407" spans="2:14" x14ac:dyDescent="0.2">
      <c r="B407" s="55"/>
      <c r="C407" s="318"/>
      <c r="D407" s="288"/>
      <c r="E407" s="319"/>
      <c r="F407" s="350"/>
      <c r="G407" s="372"/>
      <c r="H407" s="351"/>
      <c r="I407" s="318"/>
      <c r="J407" s="319"/>
      <c r="K407" s="359"/>
      <c r="L407" s="55"/>
    </row>
    <row r="408" spans="2:14" x14ac:dyDescent="0.2">
      <c r="B408" s="55"/>
      <c r="C408" s="318"/>
      <c r="D408" s="288"/>
      <c r="E408" s="319"/>
      <c r="F408" s="350"/>
      <c r="G408" s="372"/>
      <c r="H408" s="351"/>
      <c r="I408" s="318"/>
      <c r="J408" s="319"/>
      <c r="K408" s="359"/>
      <c r="L408" s="55"/>
    </row>
    <row r="409" spans="2:14" x14ac:dyDescent="0.2">
      <c r="B409" s="55"/>
      <c r="C409" s="70"/>
      <c r="D409" s="71"/>
      <c r="E409" s="79"/>
      <c r="F409" s="352"/>
      <c r="G409" s="373"/>
      <c r="H409" s="353"/>
      <c r="I409" s="70"/>
      <c r="J409" s="79"/>
      <c r="K409" s="360"/>
      <c r="L409" s="55"/>
    </row>
    <row r="410" spans="2:14" x14ac:dyDescent="0.2">
      <c r="B410" s="55"/>
      <c r="C410" s="317" t="str">
        <f>IF(COUNTIFS(K351:K409,"x")&gt;1,"Bitte setzen Sie nur ein Kreuz.","")</f>
        <v/>
      </c>
      <c r="D410" s="317"/>
      <c r="E410" s="317"/>
      <c r="F410" s="317"/>
      <c r="G410" s="317"/>
      <c r="H410" s="317"/>
      <c r="I410" s="317"/>
      <c r="J410" s="317"/>
      <c r="K410" s="317"/>
      <c r="L410" s="55"/>
      <c r="N410" s="54"/>
    </row>
    <row r="411" spans="2:14" x14ac:dyDescent="0.2">
      <c r="B411" s="55"/>
      <c r="C411" s="317"/>
      <c r="D411" s="317"/>
      <c r="E411" s="317"/>
      <c r="F411" s="317"/>
      <c r="G411" s="317"/>
      <c r="H411" s="317"/>
      <c r="I411" s="317"/>
      <c r="J411" s="317"/>
      <c r="K411" s="317"/>
      <c r="L411" s="55"/>
      <c r="N411" s="54"/>
    </row>
    <row r="412" spans="2:14" x14ac:dyDescent="0.2">
      <c r="B412" s="55"/>
      <c r="C412" s="104"/>
      <c r="D412" s="105"/>
      <c r="E412" s="105"/>
      <c r="F412" s="105"/>
      <c r="G412" s="105"/>
      <c r="H412" s="105"/>
      <c r="I412" s="105"/>
      <c r="J412" s="105"/>
      <c r="K412" s="105"/>
      <c r="L412" s="55"/>
    </row>
    <row r="413" spans="2:14" x14ac:dyDescent="0.2">
      <c r="B413" s="55"/>
      <c r="C413" s="62" t="s">
        <v>104</v>
      </c>
      <c r="D413" s="61"/>
      <c r="E413" s="61"/>
      <c r="F413" s="61"/>
      <c r="G413" s="61"/>
      <c r="H413" s="61"/>
      <c r="I413" s="61"/>
      <c r="J413" s="61"/>
      <c r="K413" s="61"/>
      <c r="L413" s="55"/>
    </row>
    <row r="414" spans="2:14" x14ac:dyDescent="0.2">
      <c r="B414" s="55"/>
      <c r="C414" s="327"/>
      <c r="D414" s="328"/>
      <c r="E414" s="328"/>
      <c r="F414" s="328"/>
      <c r="G414" s="328"/>
      <c r="H414" s="328"/>
      <c r="I414" s="328"/>
      <c r="J414" s="328"/>
      <c r="K414" s="329"/>
      <c r="L414" s="55"/>
    </row>
    <row r="415" spans="2:14" x14ac:dyDescent="0.2">
      <c r="B415" s="55"/>
      <c r="C415" s="330"/>
      <c r="D415" s="331"/>
      <c r="E415" s="331"/>
      <c r="F415" s="331"/>
      <c r="G415" s="331"/>
      <c r="H415" s="331"/>
      <c r="I415" s="331"/>
      <c r="J415" s="331"/>
      <c r="K415" s="332"/>
      <c r="L415" s="55"/>
    </row>
    <row r="416" spans="2:14" x14ac:dyDescent="0.2">
      <c r="B416" s="55"/>
      <c r="C416" s="330"/>
      <c r="D416" s="331"/>
      <c r="E416" s="331"/>
      <c r="F416" s="331"/>
      <c r="G416" s="331"/>
      <c r="H416" s="331"/>
      <c r="I416" s="331"/>
      <c r="J416" s="331"/>
      <c r="K416" s="332"/>
      <c r="L416" s="55"/>
    </row>
    <row r="417" spans="2:12" x14ac:dyDescent="0.2">
      <c r="B417" s="55"/>
      <c r="C417" s="330"/>
      <c r="D417" s="331"/>
      <c r="E417" s="331"/>
      <c r="F417" s="331"/>
      <c r="G417" s="331"/>
      <c r="H417" s="331"/>
      <c r="I417" s="331"/>
      <c r="J417" s="331"/>
      <c r="K417" s="332"/>
      <c r="L417" s="55"/>
    </row>
    <row r="418" spans="2:12" x14ac:dyDescent="0.2">
      <c r="B418" s="55"/>
      <c r="C418" s="330"/>
      <c r="D418" s="331"/>
      <c r="E418" s="331"/>
      <c r="F418" s="331"/>
      <c r="G418" s="331"/>
      <c r="H418" s="331"/>
      <c r="I418" s="331"/>
      <c r="J418" s="331"/>
      <c r="K418" s="332"/>
      <c r="L418" s="55"/>
    </row>
    <row r="419" spans="2:12" x14ac:dyDescent="0.2">
      <c r="B419" s="55"/>
      <c r="C419" s="333"/>
      <c r="D419" s="334"/>
      <c r="E419" s="334"/>
      <c r="F419" s="334"/>
      <c r="G419" s="334"/>
      <c r="H419" s="334"/>
      <c r="I419" s="334"/>
      <c r="J419" s="334"/>
      <c r="K419" s="335"/>
      <c r="L419" s="55"/>
    </row>
    <row r="420" spans="2:12" x14ac:dyDescent="0.2">
      <c r="B420" s="55"/>
      <c r="C420" s="60"/>
      <c r="D420" s="60"/>
      <c r="E420" s="60"/>
      <c r="F420" s="60"/>
      <c r="G420" s="60"/>
      <c r="H420" s="60"/>
      <c r="I420" s="60"/>
      <c r="J420" s="60"/>
      <c r="K420" s="60"/>
      <c r="L420" s="55"/>
    </row>
    <row r="421" spans="2:12" x14ac:dyDescent="0.2">
      <c r="B421" s="55"/>
      <c r="C421" s="63" t="s">
        <v>30</v>
      </c>
      <c r="D421" s="304" t="s">
        <v>449</v>
      </c>
      <c r="E421" s="304"/>
      <c r="F421" s="304"/>
      <c r="G421" s="304"/>
      <c r="H421" s="304"/>
      <c r="I421" s="304"/>
      <c r="J421" s="304"/>
      <c r="K421" s="304"/>
      <c r="L421" s="55"/>
    </row>
    <row r="422" spans="2:12" x14ac:dyDescent="0.2">
      <c r="B422" s="55"/>
      <c r="C422" s="63"/>
      <c r="D422" s="304"/>
      <c r="E422" s="304"/>
      <c r="F422" s="304"/>
      <c r="G422" s="304"/>
      <c r="H422" s="304"/>
      <c r="I422" s="304"/>
      <c r="J422" s="304"/>
      <c r="K422" s="304"/>
      <c r="L422" s="55"/>
    </row>
    <row r="423" spans="2:12" x14ac:dyDescent="0.2">
      <c r="B423" s="55"/>
      <c r="C423" s="63"/>
      <c r="D423" s="304"/>
      <c r="E423" s="304"/>
      <c r="F423" s="304"/>
      <c r="G423" s="304"/>
      <c r="H423" s="304"/>
      <c r="I423" s="304"/>
      <c r="J423" s="304"/>
      <c r="K423" s="304"/>
      <c r="L423" s="55"/>
    </row>
    <row r="424" spans="2:12" x14ac:dyDescent="0.2">
      <c r="B424" s="55"/>
      <c r="C424" s="63"/>
      <c r="D424" s="304"/>
      <c r="E424" s="304"/>
      <c r="F424" s="304"/>
      <c r="G424" s="304"/>
      <c r="H424" s="304"/>
      <c r="I424" s="304"/>
      <c r="J424" s="304"/>
      <c r="K424" s="304"/>
      <c r="L424" s="55"/>
    </row>
    <row r="425" spans="2:12" x14ac:dyDescent="0.2">
      <c r="B425" s="55"/>
      <c r="C425" s="249"/>
      <c r="D425" s="249"/>
      <c r="E425" s="249"/>
      <c r="F425" s="249"/>
      <c r="G425" s="249"/>
      <c r="H425" s="249"/>
      <c r="I425" s="249"/>
      <c r="J425" s="249"/>
      <c r="K425" s="249"/>
      <c r="L425" s="55"/>
    </row>
    <row r="426" spans="2:12" x14ac:dyDescent="0.2">
      <c r="B426" s="55"/>
      <c r="C426" s="315" t="s">
        <v>458</v>
      </c>
      <c r="D426" s="315"/>
      <c r="E426" s="315"/>
      <c r="F426" s="315"/>
      <c r="G426" s="315"/>
      <c r="H426" s="315"/>
      <c r="I426" s="315"/>
      <c r="J426" s="315"/>
      <c r="K426" s="315"/>
      <c r="L426" s="55"/>
    </row>
    <row r="427" spans="2:12" x14ac:dyDescent="0.2">
      <c r="B427" s="55"/>
      <c r="C427" s="315"/>
      <c r="D427" s="315"/>
      <c r="E427" s="315"/>
      <c r="F427" s="315"/>
      <c r="G427" s="315"/>
      <c r="H427" s="315"/>
      <c r="I427" s="315"/>
      <c r="J427" s="315"/>
      <c r="K427" s="315"/>
      <c r="L427" s="55"/>
    </row>
    <row r="428" spans="2:12" x14ac:dyDescent="0.2">
      <c r="B428" s="55"/>
      <c r="C428" s="315"/>
      <c r="D428" s="315"/>
      <c r="E428" s="315"/>
      <c r="F428" s="315"/>
      <c r="G428" s="315"/>
      <c r="H428" s="315"/>
      <c r="I428" s="315"/>
      <c r="J428" s="315"/>
      <c r="K428" s="315"/>
      <c r="L428" s="55"/>
    </row>
    <row r="429" spans="2:12" x14ac:dyDescent="0.2">
      <c r="B429" s="55"/>
      <c r="C429" s="315"/>
      <c r="D429" s="315"/>
      <c r="E429" s="315"/>
      <c r="F429" s="315"/>
      <c r="G429" s="315"/>
      <c r="H429" s="315"/>
      <c r="I429" s="315"/>
      <c r="J429" s="315"/>
      <c r="K429" s="315"/>
      <c r="L429" s="55"/>
    </row>
    <row r="430" spans="2:12" x14ac:dyDescent="0.2">
      <c r="B430" s="55"/>
      <c r="C430" s="397"/>
      <c r="D430" s="397"/>
      <c r="E430" s="397"/>
      <c r="F430" s="397"/>
      <c r="G430" s="397"/>
      <c r="H430" s="397"/>
      <c r="I430" s="397"/>
      <c r="J430" s="397"/>
      <c r="K430" s="397"/>
      <c r="L430" s="55"/>
    </row>
    <row r="431" spans="2:12" x14ac:dyDescent="0.2">
      <c r="B431" s="55"/>
      <c r="C431" s="248"/>
      <c r="D431" s="248"/>
      <c r="E431" s="248"/>
      <c r="F431" s="248"/>
      <c r="G431" s="248"/>
      <c r="H431" s="248"/>
      <c r="I431" s="251"/>
      <c r="J431" s="251"/>
      <c r="K431" s="251"/>
      <c r="L431" s="55"/>
    </row>
    <row r="432" spans="2:12" x14ac:dyDescent="0.2">
      <c r="B432" s="55"/>
      <c r="C432" s="377" t="s">
        <v>2</v>
      </c>
      <c r="D432" s="378"/>
      <c r="E432" s="378"/>
      <c r="F432" s="377" t="s">
        <v>8</v>
      </c>
      <c r="G432" s="378"/>
      <c r="H432" s="378"/>
      <c r="I432" s="321" t="s">
        <v>186</v>
      </c>
      <c r="J432" s="322"/>
      <c r="K432" s="323"/>
      <c r="L432" s="55"/>
    </row>
    <row r="433" spans="2:16" x14ac:dyDescent="0.2">
      <c r="B433" s="55"/>
      <c r="C433" s="89"/>
      <c r="D433" s="90"/>
      <c r="E433" s="90"/>
      <c r="F433" s="348" t="s">
        <v>389</v>
      </c>
      <c r="G433" s="371"/>
      <c r="H433" s="349"/>
      <c r="I433" s="89"/>
      <c r="J433" s="91"/>
      <c r="K433" s="358"/>
      <c r="L433" s="55"/>
      <c r="N433" s="53" t="s">
        <v>49</v>
      </c>
      <c r="P433" s="54" t="s">
        <v>90</v>
      </c>
    </row>
    <row r="434" spans="2:16" x14ac:dyDescent="0.2">
      <c r="B434" s="55"/>
      <c r="C434" s="318" t="s">
        <v>444</v>
      </c>
      <c r="D434" s="288"/>
      <c r="E434" s="288"/>
      <c r="F434" s="350"/>
      <c r="G434" s="372"/>
      <c r="H434" s="351"/>
      <c r="I434" s="355" t="s">
        <v>369</v>
      </c>
      <c r="J434" s="357"/>
      <c r="K434" s="359"/>
      <c r="L434" s="55"/>
    </row>
    <row r="435" spans="2:16" x14ac:dyDescent="0.2">
      <c r="B435" s="55"/>
      <c r="C435" s="318"/>
      <c r="D435" s="288"/>
      <c r="E435" s="288"/>
      <c r="F435" s="350"/>
      <c r="G435" s="372"/>
      <c r="H435" s="351"/>
      <c r="I435" s="355"/>
      <c r="J435" s="357"/>
      <c r="K435" s="359"/>
      <c r="L435" s="55"/>
    </row>
    <row r="436" spans="2:16" x14ac:dyDescent="0.2">
      <c r="B436" s="55"/>
      <c r="C436" s="318"/>
      <c r="D436" s="288"/>
      <c r="E436" s="288"/>
      <c r="F436" s="350"/>
      <c r="G436" s="372"/>
      <c r="H436" s="351"/>
      <c r="I436" s="355"/>
      <c r="J436" s="357"/>
      <c r="K436" s="359"/>
      <c r="L436" s="55"/>
    </row>
    <row r="437" spans="2:16" x14ac:dyDescent="0.2">
      <c r="B437" s="55"/>
      <c r="C437" s="318"/>
      <c r="D437" s="288"/>
      <c r="E437" s="288"/>
      <c r="F437" s="350"/>
      <c r="G437" s="372"/>
      <c r="H437" s="351"/>
      <c r="I437" s="355"/>
      <c r="J437" s="357"/>
      <c r="K437" s="359"/>
      <c r="L437" s="55"/>
    </row>
    <row r="438" spans="2:16" x14ac:dyDescent="0.2">
      <c r="B438" s="55"/>
      <c r="C438" s="318"/>
      <c r="D438" s="288"/>
      <c r="E438" s="288"/>
      <c r="F438" s="350"/>
      <c r="G438" s="372"/>
      <c r="H438" s="351"/>
      <c r="I438" s="355"/>
      <c r="J438" s="357"/>
      <c r="K438" s="359"/>
      <c r="L438" s="55"/>
    </row>
    <row r="439" spans="2:16" x14ac:dyDescent="0.2">
      <c r="B439" s="55"/>
      <c r="C439" s="318"/>
      <c r="D439" s="288"/>
      <c r="E439" s="288"/>
      <c r="F439" s="350"/>
      <c r="G439" s="372"/>
      <c r="H439" s="351"/>
      <c r="I439" s="355"/>
      <c r="J439" s="357"/>
      <c r="K439" s="359"/>
      <c r="L439" s="55"/>
    </row>
    <row r="440" spans="2:16" x14ac:dyDescent="0.2">
      <c r="B440" s="55"/>
      <c r="C440" s="318"/>
      <c r="D440" s="288"/>
      <c r="E440" s="288"/>
      <c r="F440" s="350"/>
      <c r="G440" s="372"/>
      <c r="H440" s="351"/>
      <c r="I440" s="355"/>
      <c r="J440" s="357"/>
      <c r="K440" s="359"/>
      <c r="L440" s="55"/>
    </row>
    <row r="441" spans="2:16" x14ac:dyDescent="0.2">
      <c r="B441" s="55"/>
      <c r="C441" s="318"/>
      <c r="D441" s="288"/>
      <c r="E441" s="288"/>
      <c r="F441" s="350"/>
      <c r="G441" s="372"/>
      <c r="H441" s="351"/>
      <c r="I441" s="355"/>
      <c r="J441" s="357"/>
      <c r="K441" s="359"/>
      <c r="L441" s="55"/>
    </row>
    <row r="442" spans="2:16" x14ac:dyDescent="0.2">
      <c r="B442" s="55"/>
      <c r="C442" s="318"/>
      <c r="D442" s="288"/>
      <c r="E442" s="288"/>
      <c r="F442" s="350"/>
      <c r="G442" s="372"/>
      <c r="H442" s="351"/>
      <c r="I442" s="355"/>
      <c r="J442" s="357"/>
      <c r="K442" s="359"/>
      <c r="L442" s="55"/>
    </row>
    <row r="443" spans="2:16" x14ac:dyDescent="0.2">
      <c r="B443" s="55"/>
      <c r="C443" s="68"/>
      <c r="D443" s="61"/>
      <c r="E443" s="61"/>
      <c r="F443" s="352"/>
      <c r="G443" s="373"/>
      <c r="H443" s="353"/>
      <c r="I443" s="76"/>
      <c r="J443" s="69"/>
      <c r="K443" s="360"/>
      <c r="L443" s="55"/>
    </row>
    <row r="444" spans="2:16" x14ac:dyDescent="0.2">
      <c r="B444" s="55"/>
      <c r="C444" s="73"/>
      <c r="D444" s="74"/>
      <c r="E444" s="74"/>
      <c r="F444" s="348" t="s">
        <v>390</v>
      </c>
      <c r="G444" s="371"/>
      <c r="H444" s="349"/>
      <c r="I444" s="92"/>
      <c r="J444" s="75"/>
      <c r="K444" s="358"/>
      <c r="L444" s="55"/>
      <c r="N444" s="53" t="s">
        <v>47</v>
      </c>
      <c r="P444" s="54" t="s">
        <v>91</v>
      </c>
    </row>
    <row r="445" spans="2:16" x14ac:dyDescent="0.2">
      <c r="B445" s="55"/>
      <c r="C445" s="318" t="s">
        <v>445</v>
      </c>
      <c r="D445" s="288"/>
      <c r="E445" s="319"/>
      <c r="F445" s="350"/>
      <c r="G445" s="372"/>
      <c r="H445" s="351"/>
      <c r="I445" s="355" t="s">
        <v>370</v>
      </c>
      <c r="J445" s="357"/>
      <c r="K445" s="359"/>
      <c r="L445" s="55"/>
    </row>
    <row r="446" spans="2:16" x14ac:dyDescent="0.2">
      <c r="B446" s="55"/>
      <c r="C446" s="318"/>
      <c r="D446" s="288"/>
      <c r="E446" s="319"/>
      <c r="F446" s="350"/>
      <c r="G446" s="372"/>
      <c r="H446" s="351"/>
      <c r="I446" s="355"/>
      <c r="J446" s="357"/>
      <c r="K446" s="359"/>
      <c r="L446" s="55"/>
    </row>
    <row r="447" spans="2:16" x14ac:dyDescent="0.2">
      <c r="B447" s="55"/>
      <c r="C447" s="318"/>
      <c r="D447" s="288"/>
      <c r="E447" s="319"/>
      <c r="F447" s="350"/>
      <c r="G447" s="372"/>
      <c r="H447" s="351"/>
      <c r="I447" s="355"/>
      <c r="J447" s="357"/>
      <c r="K447" s="359"/>
      <c r="L447" s="55"/>
    </row>
    <row r="448" spans="2:16" x14ac:dyDescent="0.2">
      <c r="B448" s="55"/>
      <c r="C448" s="318"/>
      <c r="D448" s="288"/>
      <c r="E448" s="319"/>
      <c r="F448" s="350"/>
      <c r="G448" s="372"/>
      <c r="H448" s="351"/>
      <c r="I448" s="355"/>
      <c r="J448" s="357"/>
      <c r="K448" s="359"/>
      <c r="L448" s="55"/>
    </row>
    <row r="449" spans="2:14" x14ac:dyDescent="0.2">
      <c r="B449" s="55"/>
      <c r="C449" s="318"/>
      <c r="D449" s="288"/>
      <c r="E449" s="319"/>
      <c r="F449" s="350"/>
      <c r="G449" s="372"/>
      <c r="H449" s="351"/>
      <c r="I449" s="355"/>
      <c r="J449" s="357"/>
      <c r="K449" s="359"/>
      <c r="L449" s="55"/>
    </row>
    <row r="450" spans="2:14" x14ac:dyDescent="0.2">
      <c r="B450" s="55"/>
      <c r="C450" s="318"/>
      <c r="D450" s="288"/>
      <c r="E450" s="319"/>
      <c r="F450" s="350"/>
      <c r="G450" s="372"/>
      <c r="H450" s="351"/>
      <c r="I450" s="355"/>
      <c r="J450" s="357"/>
      <c r="K450" s="359"/>
      <c r="L450" s="55"/>
    </row>
    <row r="451" spans="2:14" x14ac:dyDescent="0.2">
      <c r="B451" s="55"/>
      <c r="C451" s="318"/>
      <c r="D451" s="288"/>
      <c r="E451" s="319"/>
      <c r="F451" s="350"/>
      <c r="G451" s="372"/>
      <c r="H451" s="351"/>
      <c r="I451" s="355"/>
      <c r="J451" s="357"/>
      <c r="K451" s="359"/>
      <c r="L451" s="55"/>
    </row>
    <row r="452" spans="2:14" x14ac:dyDescent="0.2">
      <c r="B452" s="55"/>
      <c r="C452" s="318"/>
      <c r="D452" s="288"/>
      <c r="E452" s="319"/>
      <c r="F452" s="350"/>
      <c r="G452" s="372"/>
      <c r="H452" s="351"/>
      <c r="I452" s="76"/>
      <c r="J452" s="69"/>
      <c r="K452" s="359"/>
      <c r="L452" s="55"/>
    </row>
    <row r="453" spans="2:14" x14ac:dyDescent="0.2">
      <c r="B453" s="55"/>
      <c r="C453" s="318"/>
      <c r="D453" s="288"/>
      <c r="E453" s="319"/>
      <c r="F453" s="350"/>
      <c r="G453" s="372"/>
      <c r="H453" s="351"/>
      <c r="I453" s="76"/>
      <c r="J453" s="69"/>
      <c r="K453" s="359"/>
      <c r="L453" s="55"/>
    </row>
    <row r="454" spans="2:14" x14ac:dyDescent="0.2">
      <c r="B454" s="55"/>
      <c r="C454" s="70"/>
      <c r="D454" s="71"/>
      <c r="E454" s="71"/>
      <c r="F454" s="352"/>
      <c r="G454" s="373"/>
      <c r="H454" s="353"/>
      <c r="I454" s="93"/>
      <c r="J454" s="72"/>
      <c r="K454" s="360"/>
      <c r="L454" s="55"/>
    </row>
    <row r="455" spans="2:14" x14ac:dyDescent="0.2">
      <c r="B455" s="55"/>
      <c r="C455" s="337" t="s">
        <v>446</v>
      </c>
      <c r="D455" s="338"/>
      <c r="E455" s="339"/>
      <c r="F455" s="92"/>
      <c r="G455" s="94"/>
      <c r="H455" s="94"/>
      <c r="I455" s="92"/>
      <c r="J455" s="75"/>
      <c r="K455" s="358"/>
      <c r="L455" s="55"/>
      <c r="N455" s="53">
        <v>0</v>
      </c>
    </row>
    <row r="456" spans="2:14" x14ac:dyDescent="0.2">
      <c r="B456" s="55"/>
      <c r="C456" s="340"/>
      <c r="D456" s="341"/>
      <c r="E456" s="342"/>
      <c r="F456" s="355" t="s">
        <v>29</v>
      </c>
      <c r="G456" s="356"/>
      <c r="H456" s="356"/>
      <c r="I456" s="355" t="s">
        <v>214</v>
      </c>
      <c r="J456" s="357"/>
      <c r="K456" s="359"/>
      <c r="L456" s="55"/>
    </row>
    <row r="457" spans="2:14" x14ac:dyDescent="0.2">
      <c r="B457" s="55"/>
      <c r="C457" s="340"/>
      <c r="D457" s="341"/>
      <c r="E457" s="342"/>
      <c r="F457" s="355"/>
      <c r="G457" s="356"/>
      <c r="H457" s="356"/>
      <c r="I457" s="355"/>
      <c r="J457" s="357"/>
      <c r="K457" s="359"/>
      <c r="L457" s="55"/>
    </row>
    <row r="458" spans="2:14" x14ac:dyDescent="0.2">
      <c r="B458" s="55"/>
      <c r="C458" s="340"/>
      <c r="D458" s="341"/>
      <c r="E458" s="342"/>
      <c r="F458" s="355"/>
      <c r="G458" s="356"/>
      <c r="H458" s="356"/>
      <c r="I458" s="355"/>
      <c r="J458" s="357"/>
      <c r="K458" s="359"/>
      <c r="L458" s="55"/>
    </row>
    <row r="459" spans="2:14" x14ac:dyDescent="0.2">
      <c r="B459" s="55"/>
      <c r="C459" s="340"/>
      <c r="D459" s="341"/>
      <c r="E459" s="342"/>
      <c r="F459" s="355"/>
      <c r="G459" s="356"/>
      <c r="H459" s="356"/>
      <c r="I459" s="355"/>
      <c r="J459" s="357"/>
      <c r="K459" s="359"/>
      <c r="L459" s="55"/>
    </row>
    <row r="460" spans="2:14" x14ac:dyDescent="0.2">
      <c r="B460" s="55"/>
      <c r="C460" s="340"/>
      <c r="D460" s="341"/>
      <c r="E460" s="342"/>
      <c r="F460" s="355"/>
      <c r="G460" s="356"/>
      <c r="H460" s="356"/>
      <c r="I460" s="355"/>
      <c r="J460" s="357"/>
      <c r="K460" s="359"/>
      <c r="L460" s="55"/>
    </row>
    <row r="461" spans="2:14" x14ac:dyDescent="0.2">
      <c r="B461" s="55"/>
      <c r="C461" s="343"/>
      <c r="D461" s="344"/>
      <c r="E461" s="345"/>
      <c r="F461" s="93"/>
      <c r="G461" s="96"/>
      <c r="H461" s="96"/>
      <c r="I461" s="93"/>
      <c r="J461" s="72"/>
      <c r="K461" s="360"/>
      <c r="L461" s="55"/>
    </row>
    <row r="462" spans="2:14" x14ac:dyDescent="0.2">
      <c r="B462" s="55"/>
      <c r="C462" s="73"/>
      <c r="D462" s="74"/>
      <c r="E462" s="103"/>
      <c r="F462" s="337" t="s">
        <v>391</v>
      </c>
      <c r="G462" s="338"/>
      <c r="H462" s="339"/>
      <c r="I462" s="73"/>
      <c r="J462" s="103"/>
      <c r="K462" s="358"/>
      <c r="L462" s="55"/>
      <c r="N462" s="53" t="s">
        <v>48</v>
      </c>
    </row>
    <row r="463" spans="2:14" x14ac:dyDescent="0.2">
      <c r="B463" s="55"/>
      <c r="C463" s="318" t="s">
        <v>447</v>
      </c>
      <c r="D463" s="288"/>
      <c r="E463" s="319"/>
      <c r="F463" s="340"/>
      <c r="G463" s="341"/>
      <c r="H463" s="342"/>
      <c r="I463" s="318" t="s">
        <v>371</v>
      </c>
      <c r="J463" s="319"/>
      <c r="K463" s="359"/>
      <c r="L463" s="55"/>
    </row>
    <row r="464" spans="2:14" x14ac:dyDescent="0.2">
      <c r="B464" s="55"/>
      <c r="C464" s="318"/>
      <c r="D464" s="288"/>
      <c r="E464" s="319"/>
      <c r="F464" s="340"/>
      <c r="G464" s="341"/>
      <c r="H464" s="342"/>
      <c r="I464" s="318"/>
      <c r="J464" s="319"/>
      <c r="K464" s="359"/>
      <c r="L464" s="55"/>
    </row>
    <row r="465" spans="2:14" x14ac:dyDescent="0.2">
      <c r="B465" s="55"/>
      <c r="C465" s="318"/>
      <c r="D465" s="288"/>
      <c r="E465" s="319"/>
      <c r="F465" s="340"/>
      <c r="G465" s="341"/>
      <c r="H465" s="342"/>
      <c r="I465" s="318"/>
      <c r="J465" s="319"/>
      <c r="K465" s="359"/>
      <c r="L465" s="55"/>
    </row>
    <row r="466" spans="2:14" x14ac:dyDescent="0.2">
      <c r="B466" s="55"/>
      <c r="C466" s="318"/>
      <c r="D466" s="288"/>
      <c r="E466" s="319"/>
      <c r="F466" s="340"/>
      <c r="G466" s="341"/>
      <c r="H466" s="342"/>
      <c r="I466" s="318"/>
      <c r="J466" s="319"/>
      <c r="K466" s="359"/>
      <c r="L466" s="55"/>
    </row>
    <row r="467" spans="2:14" x14ac:dyDescent="0.2">
      <c r="B467" s="55"/>
      <c r="C467" s="318"/>
      <c r="D467" s="288"/>
      <c r="E467" s="319"/>
      <c r="F467" s="340"/>
      <c r="G467" s="341"/>
      <c r="H467" s="342"/>
      <c r="I467" s="318"/>
      <c r="J467" s="319"/>
      <c r="K467" s="359"/>
      <c r="L467" s="55"/>
    </row>
    <row r="468" spans="2:14" x14ac:dyDescent="0.2">
      <c r="B468" s="55"/>
      <c r="C468" s="318"/>
      <c r="D468" s="288"/>
      <c r="E468" s="319"/>
      <c r="F468" s="340"/>
      <c r="G468" s="341"/>
      <c r="H468" s="342"/>
      <c r="I468" s="318"/>
      <c r="J468" s="319"/>
      <c r="K468" s="359"/>
      <c r="L468" s="55"/>
    </row>
    <row r="469" spans="2:14" x14ac:dyDescent="0.2">
      <c r="B469" s="55"/>
      <c r="C469" s="318"/>
      <c r="D469" s="288"/>
      <c r="E469" s="319"/>
      <c r="F469" s="340"/>
      <c r="G469" s="341"/>
      <c r="H469" s="342"/>
      <c r="I469" s="318"/>
      <c r="J469" s="319"/>
      <c r="K469" s="359"/>
      <c r="L469" s="55"/>
    </row>
    <row r="470" spans="2:14" x14ac:dyDescent="0.2">
      <c r="B470" s="55"/>
      <c r="C470" s="318"/>
      <c r="D470" s="288"/>
      <c r="E470" s="319"/>
      <c r="F470" s="340"/>
      <c r="G470" s="341"/>
      <c r="H470" s="342"/>
      <c r="I470" s="318"/>
      <c r="J470" s="319"/>
      <c r="K470" s="359"/>
      <c r="L470" s="55"/>
    </row>
    <row r="471" spans="2:14" x14ac:dyDescent="0.2">
      <c r="B471" s="55"/>
      <c r="C471" s="318"/>
      <c r="D471" s="288"/>
      <c r="E471" s="319"/>
      <c r="F471" s="340"/>
      <c r="G471" s="341"/>
      <c r="H471" s="342"/>
      <c r="I471" s="318"/>
      <c r="J471" s="319"/>
      <c r="K471" s="359"/>
      <c r="L471" s="55"/>
    </row>
    <row r="472" spans="2:14" x14ac:dyDescent="0.2">
      <c r="B472" s="55"/>
      <c r="C472" s="70"/>
      <c r="D472" s="71"/>
      <c r="E472" s="79"/>
      <c r="F472" s="343"/>
      <c r="G472" s="344"/>
      <c r="H472" s="345"/>
      <c r="I472" s="70"/>
      <c r="J472" s="79"/>
      <c r="K472" s="360"/>
      <c r="L472" s="55"/>
    </row>
    <row r="473" spans="2:14" x14ac:dyDescent="0.2">
      <c r="B473" s="55"/>
      <c r="C473" s="73"/>
      <c r="D473" s="74"/>
      <c r="E473" s="103"/>
      <c r="F473" s="337" t="s">
        <v>392</v>
      </c>
      <c r="G473" s="338"/>
      <c r="H473" s="339"/>
      <c r="I473" s="73"/>
      <c r="J473" s="103"/>
      <c r="K473" s="358"/>
      <c r="L473" s="55"/>
      <c r="N473" s="53" t="s">
        <v>50</v>
      </c>
    </row>
    <row r="474" spans="2:14" x14ac:dyDescent="0.2">
      <c r="B474" s="55"/>
      <c r="C474" s="318" t="s">
        <v>448</v>
      </c>
      <c r="D474" s="288"/>
      <c r="E474" s="319"/>
      <c r="F474" s="340"/>
      <c r="G474" s="341"/>
      <c r="H474" s="342"/>
      <c r="I474" s="318" t="s">
        <v>372</v>
      </c>
      <c r="J474" s="319"/>
      <c r="K474" s="359"/>
      <c r="L474" s="55"/>
    </row>
    <row r="475" spans="2:14" x14ac:dyDescent="0.2">
      <c r="B475" s="55"/>
      <c r="C475" s="318"/>
      <c r="D475" s="288"/>
      <c r="E475" s="319"/>
      <c r="F475" s="340"/>
      <c r="G475" s="341"/>
      <c r="H475" s="342"/>
      <c r="I475" s="318"/>
      <c r="J475" s="319"/>
      <c r="K475" s="359"/>
      <c r="L475" s="55"/>
    </row>
    <row r="476" spans="2:14" x14ac:dyDescent="0.2">
      <c r="B476" s="55"/>
      <c r="C476" s="318"/>
      <c r="D476" s="288"/>
      <c r="E476" s="319"/>
      <c r="F476" s="340"/>
      <c r="G476" s="341"/>
      <c r="H476" s="342"/>
      <c r="I476" s="318"/>
      <c r="J476" s="319"/>
      <c r="K476" s="359"/>
      <c r="L476" s="55"/>
    </row>
    <row r="477" spans="2:14" x14ac:dyDescent="0.2">
      <c r="B477" s="55"/>
      <c r="C477" s="318"/>
      <c r="D477" s="288"/>
      <c r="E477" s="319"/>
      <c r="F477" s="340"/>
      <c r="G477" s="341"/>
      <c r="H477" s="342"/>
      <c r="I477" s="318"/>
      <c r="J477" s="319"/>
      <c r="K477" s="359"/>
      <c r="L477" s="55"/>
    </row>
    <row r="478" spans="2:14" x14ac:dyDescent="0.2">
      <c r="B478" s="55"/>
      <c r="C478" s="318"/>
      <c r="D478" s="288"/>
      <c r="E478" s="319"/>
      <c r="F478" s="340"/>
      <c r="G478" s="341"/>
      <c r="H478" s="342"/>
      <c r="I478" s="318"/>
      <c r="J478" s="319"/>
      <c r="K478" s="359"/>
      <c r="L478" s="55"/>
    </row>
    <row r="479" spans="2:14" x14ac:dyDescent="0.2">
      <c r="B479" s="55"/>
      <c r="C479" s="318"/>
      <c r="D479" s="288"/>
      <c r="E479" s="319"/>
      <c r="F479" s="340"/>
      <c r="G479" s="341"/>
      <c r="H479" s="342"/>
      <c r="I479" s="318"/>
      <c r="J479" s="319"/>
      <c r="K479" s="359"/>
      <c r="L479" s="55"/>
    </row>
    <row r="480" spans="2:14" x14ac:dyDescent="0.2">
      <c r="B480" s="55"/>
      <c r="C480" s="318"/>
      <c r="D480" s="288"/>
      <c r="E480" s="319"/>
      <c r="F480" s="340"/>
      <c r="G480" s="341"/>
      <c r="H480" s="342"/>
      <c r="I480" s="318"/>
      <c r="J480" s="319"/>
      <c r="K480" s="359"/>
      <c r="L480" s="55"/>
    </row>
    <row r="481" spans="2:14" x14ac:dyDescent="0.2">
      <c r="B481" s="55"/>
      <c r="C481" s="318"/>
      <c r="D481" s="288"/>
      <c r="E481" s="319"/>
      <c r="F481" s="340"/>
      <c r="G481" s="341"/>
      <c r="H481" s="342"/>
      <c r="I481" s="318"/>
      <c r="J481" s="319"/>
      <c r="K481" s="359"/>
      <c r="L481" s="55"/>
    </row>
    <row r="482" spans="2:14" x14ac:dyDescent="0.2">
      <c r="B482" s="55"/>
      <c r="C482" s="318"/>
      <c r="D482" s="288"/>
      <c r="E482" s="319"/>
      <c r="F482" s="340"/>
      <c r="G482" s="341"/>
      <c r="H482" s="342"/>
      <c r="I482" s="318"/>
      <c r="J482" s="319"/>
      <c r="K482" s="359"/>
      <c r="L482" s="55"/>
    </row>
    <row r="483" spans="2:14" x14ac:dyDescent="0.2">
      <c r="B483" s="55"/>
      <c r="C483" s="70"/>
      <c r="D483" s="71"/>
      <c r="E483" s="79"/>
      <c r="F483" s="343"/>
      <c r="G483" s="344"/>
      <c r="H483" s="345"/>
      <c r="I483" s="70"/>
      <c r="J483" s="79"/>
      <c r="K483" s="360"/>
      <c r="L483" s="55"/>
    </row>
    <row r="484" spans="2:14" x14ac:dyDescent="0.2">
      <c r="B484" s="55"/>
      <c r="C484" s="317" t="str">
        <f>IF(COUNTIFS(K432:K483,"x")&gt;1,"Bitte setzen Sie nur ein Kreuz.","")</f>
        <v/>
      </c>
      <c r="D484" s="317"/>
      <c r="E484" s="317"/>
      <c r="F484" s="317"/>
      <c r="G484" s="317"/>
      <c r="H484" s="317"/>
      <c r="I484" s="317"/>
      <c r="J484" s="317"/>
      <c r="K484" s="317"/>
      <c r="L484" s="55"/>
      <c r="N484" s="54"/>
    </row>
    <row r="485" spans="2:14" x14ac:dyDescent="0.2">
      <c r="B485" s="55"/>
      <c r="C485" s="317"/>
      <c r="D485" s="317"/>
      <c r="E485" s="317"/>
      <c r="F485" s="317"/>
      <c r="G485" s="317"/>
      <c r="H485" s="317"/>
      <c r="I485" s="317"/>
      <c r="J485" s="317"/>
      <c r="K485" s="317"/>
      <c r="L485" s="55"/>
      <c r="N485" s="54"/>
    </row>
    <row r="486" spans="2:14" x14ac:dyDescent="0.2">
      <c r="B486" s="55"/>
      <c r="C486" s="62" t="s">
        <v>104</v>
      </c>
      <c r="D486" s="61"/>
      <c r="E486" s="61"/>
      <c r="F486" s="61"/>
      <c r="G486" s="61"/>
      <c r="H486" s="61"/>
      <c r="I486" s="61"/>
      <c r="J486" s="61"/>
      <c r="K486" s="61"/>
      <c r="L486" s="55"/>
    </row>
    <row r="487" spans="2:14" x14ac:dyDescent="0.2">
      <c r="B487" s="55"/>
      <c r="C487" s="327"/>
      <c r="D487" s="328"/>
      <c r="E487" s="328"/>
      <c r="F487" s="328"/>
      <c r="G487" s="328"/>
      <c r="H487" s="328"/>
      <c r="I487" s="328"/>
      <c r="J487" s="328"/>
      <c r="K487" s="329"/>
      <c r="L487" s="55"/>
    </row>
    <row r="488" spans="2:14" x14ac:dyDescent="0.2">
      <c r="B488" s="55"/>
      <c r="C488" s="330"/>
      <c r="D488" s="331"/>
      <c r="E488" s="331"/>
      <c r="F488" s="331"/>
      <c r="G488" s="331"/>
      <c r="H488" s="331"/>
      <c r="I488" s="331"/>
      <c r="J488" s="331"/>
      <c r="K488" s="332"/>
      <c r="L488" s="55"/>
    </row>
    <row r="489" spans="2:14" x14ac:dyDescent="0.2">
      <c r="B489" s="55"/>
      <c r="C489" s="330"/>
      <c r="D489" s="331"/>
      <c r="E489" s="331"/>
      <c r="F489" s="331"/>
      <c r="G489" s="331"/>
      <c r="H489" s="331"/>
      <c r="I489" s="331"/>
      <c r="J489" s="331"/>
      <c r="K489" s="332"/>
      <c r="L489" s="55"/>
    </row>
    <row r="490" spans="2:14" x14ac:dyDescent="0.2">
      <c r="B490" s="55"/>
      <c r="C490" s="330"/>
      <c r="D490" s="331"/>
      <c r="E490" s="331"/>
      <c r="F490" s="331"/>
      <c r="G490" s="331"/>
      <c r="H490" s="331"/>
      <c r="I490" s="331"/>
      <c r="J490" s="331"/>
      <c r="K490" s="332"/>
      <c r="L490" s="55"/>
    </row>
    <row r="491" spans="2:14" x14ac:dyDescent="0.2">
      <c r="B491" s="55"/>
      <c r="C491" s="330"/>
      <c r="D491" s="331"/>
      <c r="E491" s="331"/>
      <c r="F491" s="331"/>
      <c r="G491" s="331"/>
      <c r="H491" s="331"/>
      <c r="I491" s="331"/>
      <c r="J491" s="331"/>
      <c r="K491" s="332"/>
      <c r="L491" s="55"/>
    </row>
    <row r="492" spans="2:14" x14ac:dyDescent="0.2">
      <c r="B492" s="55"/>
      <c r="C492" s="333"/>
      <c r="D492" s="334"/>
      <c r="E492" s="334"/>
      <c r="F492" s="334"/>
      <c r="G492" s="334"/>
      <c r="H492" s="334"/>
      <c r="I492" s="334"/>
      <c r="J492" s="334"/>
      <c r="K492" s="335"/>
      <c r="L492" s="55"/>
    </row>
    <row r="493" spans="2:14" x14ac:dyDescent="0.2">
      <c r="B493" s="55"/>
      <c r="C493" s="61"/>
      <c r="D493" s="61"/>
      <c r="E493" s="61"/>
      <c r="F493" s="61"/>
      <c r="G493" s="61"/>
      <c r="H493" s="61"/>
      <c r="I493" s="61"/>
      <c r="J493" s="61"/>
      <c r="K493" s="61"/>
      <c r="L493" s="55"/>
    </row>
    <row r="494" spans="2:14" x14ac:dyDescent="0.2">
      <c r="B494" s="55"/>
      <c r="C494" s="101" t="s">
        <v>157</v>
      </c>
      <c r="D494" s="55"/>
      <c r="E494" s="55"/>
      <c r="F494" s="55"/>
      <c r="G494" s="55"/>
      <c r="H494" s="55"/>
      <c r="I494" s="55"/>
      <c r="J494" s="55"/>
      <c r="K494" s="55"/>
      <c r="L494" s="55"/>
    </row>
    <row r="495" spans="2:14" x14ac:dyDescent="0.2">
      <c r="B495" s="55"/>
      <c r="C495" s="106"/>
      <c r="D495" s="55"/>
      <c r="E495" s="55"/>
      <c r="F495" s="55"/>
      <c r="G495" s="55"/>
      <c r="H495" s="55"/>
      <c r="I495" s="55"/>
      <c r="J495" s="55"/>
      <c r="K495" s="55"/>
      <c r="L495" s="55"/>
    </row>
    <row r="496" spans="2:14" x14ac:dyDescent="0.2">
      <c r="B496" s="55"/>
      <c r="C496" s="106"/>
      <c r="D496" s="55"/>
      <c r="E496" s="55"/>
      <c r="F496" s="55"/>
      <c r="G496" s="55"/>
      <c r="H496" s="55"/>
      <c r="I496" s="55"/>
      <c r="J496" s="55"/>
      <c r="K496" s="55"/>
      <c r="L496" s="55"/>
    </row>
    <row r="497" spans="2:12" x14ac:dyDescent="0.2">
      <c r="B497" s="52"/>
      <c r="C497" s="52"/>
      <c r="D497" s="52"/>
      <c r="E497" s="52"/>
      <c r="F497" s="52"/>
      <c r="G497" s="52"/>
      <c r="H497" s="314" t="s">
        <v>147</v>
      </c>
      <c r="I497" s="314"/>
      <c r="J497" s="314"/>
      <c r="K497" s="314"/>
      <c r="L497" s="52"/>
    </row>
    <row r="498" spans="2:12" x14ac:dyDescent="0.2">
      <c r="B498" s="52"/>
      <c r="C498" s="52"/>
      <c r="D498" s="52"/>
      <c r="E498" s="52"/>
      <c r="F498" s="52"/>
      <c r="G498" s="52"/>
      <c r="H498" s="52"/>
      <c r="I498" s="52"/>
      <c r="J498" s="52"/>
      <c r="K498" s="52"/>
      <c r="L498" s="52"/>
    </row>
    <row r="499" spans="2:12" hidden="1" x14ac:dyDescent="0.2">
      <c r="B499" s="52"/>
      <c r="C499" s="52"/>
      <c r="D499" s="52"/>
      <c r="E499" s="52"/>
      <c r="F499" s="52"/>
      <c r="G499" s="52"/>
      <c r="H499" s="52"/>
      <c r="I499" s="52"/>
      <c r="J499" s="52"/>
      <c r="K499" s="52"/>
      <c r="L499" s="52"/>
    </row>
    <row r="500" spans="2:12" hidden="1" x14ac:dyDescent="0.2">
      <c r="B500" s="52"/>
      <c r="C500" s="52"/>
      <c r="D500" s="52"/>
      <c r="E500" s="52"/>
      <c r="F500" s="52"/>
      <c r="G500" s="52"/>
      <c r="H500" s="52"/>
      <c r="I500" s="52"/>
      <c r="J500" s="52"/>
      <c r="K500" s="52"/>
      <c r="L500" s="52"/>
    </row>
    <row r="501" spans="2:12" hidden="1" x14ac:dyDescent="0.2">
      <c r="B501" s="52"/>
      <c r="C501" s="52"/>
      <c r="D501" s="52"/>
      <c r="E501" s="52"/>
      <c r="F501" s="52"/>
      <c r="G501" s="52"/>
      <c r="H501" s="52"/>
      <c r="I501" s="52"/>
      <c r="J501" s="52"/>
      <c r="K501" s="52"/>
      <c r="L501" s="52"/>
    </row>
    <row r="502" spans="2:12" hidden="1" x14ac:dyDescent="0.2">
      <c r="B502" s="52"/>
      <c r="C502" s="52"/>
      <c r="D502" s="52"/>
      <c r="E502" s="52"/>
      <c r="F502" s="52"/>
      <c r="G502" s="52"/>
      <c r="H502" s="52"/>
      <c r="I502" s="52"/>
      <c r="J502" s="52"/>
      <c r="K502" s="52"/>
      <c r="L502" s="52"/>
    </row>
    <row r="503" spans="2:12" hidden="1" x14ac:dyDescent="0.2">
      <c r="B503" s="52"/>
      <c r="C503" s="52"/>
      <c r="D503" s="52"/>
      <c r="E503" s="52"/>
      <c r="F503" s="52"/>
      <c r="G503" s="52"/>
      <c r="H503" s="52"/>
      <c r="I503" s="52"/>
      <c r="J503" s="52"/>
      <c r="K503" s="52"/>
      <c r="L503" s="52"/>
    </row>
    <row r="504" spans="2:12" hidden="1" x14ac:dyDescent="0.2">
      <c r="B504" s="52"/>
      <c r="C504" s="52"/>
      <c r="D504" s="52"/>
      <c r="E504" s="52"/>
      <c r="F504" s="52"/>
      <c r="G504" s="52"/>
      <c r="H504" s="52"/>
      <c r="I504" s="52"/>
      <c r="J504" s="52"/>
      <c r="K504" s="52"/>
      <c r="L504" s="52"/>
    </row>
    <row r="505" spans="2:12" hidden="1" x14ac:dyDescent="0.2">
      <c r="B505" s="52"/>
      <c r="C505" s="52"/>
      <c r="D505" s="52"/>
      <c r="E505" s="52"/>
      <c r="F505" s="52"/>
      <c r="G505" s="52"/>
      <c r="H505" s="52"/>
      <c r="I505" s="52"/>
      <c r="J505" s="52"/>
      <c r="K505" s="52"/>
      <c r="L505" s="52"/>
    </row>
    <row r="506" spans="2:12" hidden="1" x14ac:dyDescent="0.2">
      <c r="B506" s="52"/>
      <c r="C506" s="52"/>
      <c r="D506" s="52"/>
      <c r="E506" s="52"/>
      <c r="F506" s="52"/>
      <c r="G506" s="52"/>
      <c r="H506" s="52"/>
      <c r="I506" s="52"/>
      <c r="J506" s="52"/>
      <c r="K506" s="52"/>
      <c r="L506" s="52"/>
    </row>
    <row r="507" spans="2:12" hidden="1" x14ac:dyDescent="0.2">
      <c r="B507" s="52"/>
      <c r="C507" s="52"/>
      <c r="D507" s="52"/>
      <c r="E507" s="52"/>
      <c r="F507" s="52"/>
      <c r="G507" s="52"/>
      <c r="H507" s="52"/>
      <c r="I507" s="52"/>
      <c r="J507" s="52"/>
      <c r="K507" s="52"/>
      <c r="L507" s="52"/>
    </row>
    <row r="508" spans="2:12" hidden="1" x14ac:dyDescent="0.2">
      <c r="B508" s="52"/>
      <c r="C508" s="52"/>
      <c r="D508" s="52"/>
      <c r="E508" s="52"/>
      <c r="F508" s="52"/>
      <c r="G508" s="52"/>
      <c r="H508" s="52"/>
      <c r="I508" s="52"/>
      <c r="J508" s="52"/>
      <c r="K508" s="52"/>
      <c r="L508" s="52"/>
    </row>
    <row r="509" spans="2:12" hidden="1" x14ac:dyDescent="0.2">
      <c r="B509" s="52"/>
      <c r="C509" s="52"/>
      <c r="D509" s="52"/>
      <c r="E509" s="52"/>
      <c r="F509" s="52"/>
      <c r="G509" s="52"/>
      <c r="H509" s="52"/>
      <c r="I509" s="52"/>
      <c r="J509" s="52"/>
      <c r="K509" s="52"/>
      <c r="L509" s="52"/>
    </row>
    <row r="510" spans="2:12" hidden="1" x14ac:dyDescent="0.2">
      <c r="B510" s="52"/>
      <c r="C510" s="52"/>
      <c r="D510" s="52"/>
      <c r="E510" s="52"/>
      <c r="F510" s="52"/>
      <c r="G510" s="52"/>
      <c r="H510" s="52"/>
      <c r="I510" s="52"/>
      <c r="J510" s="52"/>
      <c r="K510" s="52"/>
      <c r="L510" s="52"/>
    </row>
    <row r="511" spans="2:12" hidden="1" x14ac:dyDescent="0.2">
      <c r="B511" s="52"/>
      <c r="C511" s="52"/>
      <c r="D511" s="52"/>
      <c r="E511" s="52"/>
      <c r="F511" s="52"/>
      <c r="G511" s="52"/>
      <c r="H511" s="52"/>
      <c r="I511" s="52"/>
      <c r="J511" s="52"/>
      <c r="K511" s="52"/>
      <c r="L511" s="52"/>
    </row>
    <row r="512" spans="2:12" hidden="1" x14ac:dyDescent="0.2">
      <c r="B512" s="52"/>
      <c r="C512" s="52"/>
      <c r="D512" s="52"/>
      <c r="E512" s="52"/>
      <c r="F512" s="52"/>
      <c r="G512" s="52"/>
      <c r="H512" s="52"/>
      <c r="I512" s="52"/>
      <c r="J512" s="52"/>
      <c r="K512" s="52"/>
      <c r="L512" s="52"/>
    </row>
    <row r="513" spans="2:12" hidden="1" x14ac:dyDescent="0.2">
      <c r="B513" s="52"/>
      <c r="C513" s="52"/>
      <c r="D513" s="52"/>
      <c r="E513" s="52"/>
      <c r="F513" s="52"/>
      <c r="G513" s="52"/>
      <c r="H513" s="52"/>
      <c r="I513" s="52"/>
      <c r="J513" s="52"/>
      <c r="K513" s="52"/>
      <c r="L513" s="52"/>
    </row>
    <row r="514" spans="2:12" hidden="1" x14ac:dyDescent="0.2">
      <c r="B514" s="52"/>
      <c r="C514" s="52"/>
      <c r="D514" s="52"/>
      <c r="E514" s="52"/>
      <c r="F514" s="52"/>
      <c r="G514" s="52"/>
      <c r="H514" s="52"/>
      <c r="I514" s="52"/>
      <c r="J514" s="52"/>
      <c r="K514" s="52"/>
      <c r="L514" s="52"/>
    </row>
    <row r="515" spans="2:12" hidden="1" x14ac:dyDescent="0.2">
      <c r="B515" s="52"/>
      <c r="C515" s="52"/>
      <c r="D515" s="52"/>
      <c r="E515" s="52"/>
      <c r="F515" s="52"/>
      <c r="G515" s="52"/>
      <c r="H515" s="52"/>
      <c r="I515" s="52"/>
      <c r="J515" s="52"/>
      <c r="K515" s="52"/>
      <c r="L515" s="52"/>
    </row>
    <row r="516" spans="2:12" hidden="1" x14ac:dyDescent="0.2">
      <c r="B516" s="52"/>
      <c r="C516" s="52"/>
      <c r="D516" s="52"/>
      <c r="E516" s="52"/>
      <c r="F516" s="52"/>
      <c r="G516" s="52"/>
      <c r="H516" s="52"/>
      <c r="I516" s="52"/>
      <c r="J516" s="52"/>
      <c r="K516" s="52"/>
      <c r="L516" s="52"/>
    </row>
    <row r="517" spans="2:12" hidden="1" x14ac:dyDescent="0.2">
      <c r="B517" s="52"/>
      <c r="C517" s="52"/>
      <c r="D517" s="52"/>
      <c r="E517" s="52"/>
      <c r="F517" s="52"/>
      <c r="G517" s="52"/>
      <c r="H517" s="52"/>
      <c r="I517" s="52"/>
      <c r="J517" s="52"/>
      <c r="K517" s="52"/>
      <c r="L517" s="52"/>
    </row>
    <row r="518" spans="2:12" hidden="1" x14ac:dyDescent="0.2">
      <c r="B518" s="52"/>
      <c r="C518" s="52"/>
      <c r="D518" s="52"/>
      <c r="E518" s="52"/>
      <c r="F518" s="52"/>
      <c r="G518" s="52"/>
      <c r="H518" s="52"/>
      <c r="I518" s="52"/>
      <c r="J518" s="52"/>
      <c r="K518" s="52"/>
      <c r="L518" s="52"/>
    </row>
    <row r="519" spans="2:12" hidden="1" x14ac:dyDescent="0.2">
      <c r="B519" s="52"/>
      <c r="C519" s="52"/>
      <c r="D519" s="52"/>
      <c r="E519" s="52"/>
      <c r="F519" s="52"/>
      <c r="G519" s="52"/>
      <c r="H519" s="52"/>
      <c r="I519" s="52"/>
      <c r="J519" s="52"/>
      <c r="K519" s="52"/>
      <c r="L519" s="52"/>
    </row>
    <row r="520" spans="2:12" hidden="1" x14ac:dyDescent="0.2">
      <c r="B520" s="52"/>
      <c r="C520" s="52"/>
      <c r="D520" s="52"/>
      <c r="E520" s="52"/>
      <c r="F520" s="52"/>
      <c r="G520" s="52"/>
      <c r="H520" s="52"/>
      <c r="I520" s="52"/>
      <c r="J520" s="52"/>
      <c r="K520" s="52"/>
      <c r="L520" s="52"/>
    </row>
    <row r="521" spans="2:12" hidden="1" x14ac:dyDescent="0.2">
      <c r="B521" s="52"/>
      <c r="C521" s="52"/>
      <c r="D521" s="52"/>
      <c r="E521" s="52"/>
      <c r="F521" s="52"/>
      <c r="G521" s="52"/>
      <c r="H521" s="52"/>
      <c r="I521" s="52"/>
      <c r="J521" s="52"/>
      <c r="K521" s="52"/>
      <c r="L521" s="52"/>
    </row>
    <row r="522" spans="2:12" hidden="1" x14ac:dyDescent="0.2">
      <c r="B522" s="52"/>
      <c r="C522" s="52"/>
      <c r="D522" s="52"/>
      <c r="E522" s="52"/>
      <c r="F522" s="52"/>
      <c r="G522" s="52"/>
      <c r="H522" s="52"/>
      <c r="I522" s="52"/>
      <c r="J522" s="52"/>
      <c r="K522" s="52"/>
      <c r="L522" s="52"/>
    </row>
    <row r="523" spans="2:12" hidden="1" x14ac:dyDescent="0.2">
      <c r="B523" s="52"/>
      <c r="C523" s="52"/>
      <c r="D523" s="52"/>
      <c r="E523" s="52"/>
      <c r="F523" s="52"/>
      <c r="G523" s="52"/>
      <c r="H523" s="52"/>
      <c r="I523" s="52"/>
      <c r="J523" s="52"/>
      <c r="K523" s="52"/>
      <c r="L523" s="52"/>
    </row>
    <row r="524" spans="2:12" hidden="1" x14ac:dyDescent="0.2">
      <c r="B524" s="52"/>
      <c r="C524" s="52"/>
      <c r="D524" s="52"/>
      <c r="E524" s="52"/>
      <c r="F524" s="52"/>
      <c r="G524" s="52"/>
      <c r="H524" s="52"/>
      <c r="I524" s="52"/>
      <c r="J524" s="52"/>
      <c r="K524" s="52"/>
      <c r="L524" s="52"/>
    </row>
  </sheetData>
  <sheetProtection algorithmName="SHA-512" hashValue="glN7DNoqzHg70/+zOnmwuYrIouIBTdgqvjwHJ+pQ4ZeWUkFPw96m910shybhKAAHMpJv79qRKw1ieq+0QnZS+w==" saltValue="9GaU6Ms2cWi2EvsaONwtsA==" spinCount="100000" sheet="1" objects="1" scenarios="1"/>
  <mergeCells count="167">
    <mergeCell ref="C94:E105"/>
    <mergeCell ref="C108:E119"/>
    <mergeCell ref="C74:E85"/>
    <mergeCell ref="C426:K430"/>
    <mergeCell ref="F433:H443"/>
    <mergeCell ref="F444:H454"/>
    <mergeCell ref="C455:E461"/>
    <mergeCell ref="F462:H472"/>
    <mergeCell ref="F473:H483"/>
    <mergeCell ref="K93:K106"/>
    <mergeCell ref="C143:E143"/>
    <mergeCell ref="C126:K131"/>
    <mergeCell ref="C179:E184"/>
    <mergeCell ref="C271:E271"/>
    <mergeCell ref="C187:E198"/>
    <mergeCell ref="C138:K142"/>
    <mergeCell ref="F144:I160"/>
    <mergeCell ref="C145:E156"/>
    <mergeCell ref="J145:J156"/>
    <mergeCell ref="C122:K123"/>
    <mergeCell ref="F108:H120"/>
    <mergeCell ref="I94:J105"/>
    <mergeCell ref="I108:J120"/>
    <mergeCell ref="C224:K224"/>
    <mergeCell ref="H497:K497"/>
    <mergeCell ref="H1:K1"/>
    <mergeCell ref="F314:H325"/>
    <mergeCell ref="D337:K340"/>
    <mergeCell ref="C341:K348"/>
    <mergeCell ref="F351:H363"/>
    <mergeCell ref="F364:H376"/>
    <mergeCell ref="C377:E383"/>
    <mergeCell ref="F384:H396"/>
    <mergeCell ref="F397:H409"/>
    <mergeCell ref="D421:K424"/>
    <mergeCell ref="F161:I177"/>
    <mergeCell ref="F186:I199"/>
    <mergeCell ref="D225:K228"/>
    <mergeCell ref="F230:J235"/>
    <mergeCell ref="F236:J240"/>
    <mergeCell ref="C254:K260"/>
    <mergeCell ref="D261:K263"/>
    <mergeCell ref="C34:K36"/>
    <mergeCell ref="C60:E68"/>
    <mergeCell ref="I60:J68"/>
    <mergeCell ref="C25:K26"/>
    <mergeCell ref="C37:K38"/>
    <mergeCell ref="C28:K33"/>
    <mergeCell ref="C42:K49"/>
    <mergeCell ref="C264:K269"/>
    <mergeCell ref="F272:H283"/>
    <mergeCell ref="D50:K52"/>
    <mergeCell ref="C53:K57"/>
    <mergeCell ref="F59:H72"/>
    <mergeCell ref="F73:H86"/>
    <mergeCell ref="F87:H92"/>
    <mergeCell ref="F93:H106"/>
    <mergeCell ref="C88:E91"/>
    <mergeCell ref="K144:K160"/>
    <mergeCell ref="C58:E58"/>
    <mergeCell ref="F58:H58"/>
    <mergeCell ref="K73:K86"/>
    <mergeCell ref="K59:K72"/>
    <mergeCell ref="K87:K92"/>
    <mergeCell ref="F143:I143"/>
    <mergeCell ref="C273:E280"/>
    <mergeCell ref="C162:E173"/>
    <mergeCell ref="J162:J173"/>
    <mergeCell ref="I88:J91"/>
    <mergeCell ref="D134:K137"/>
    <mergeCell ref="K161:K177"/>
    <mergeCell ref="K107:K121"/>
    <mergeCell ref="C9:K12"/>
    <mergeCell ref="D13:K15"/>
    <mergeCell ref="C16:K16"/>
    <mergeCell ref="C21:J22"/>
    <mergeCell ref="C23:J24"/>
    <mergeCell ref="C17:J18"/>
    <mergeCell ref="C19:J20"/>
    <mergeCell ref="K23:K24"/>
    <mergeCell ref="K17:K18"/>
    <mergeCell ref="K19:K20"/>
    <mergeCell ref="K21:K22"/>
    <mergeCell ref="C385:E395"/>
    <mergeCell ref="I385:J395"/>
    <mergeCell ref="C229:E229"/>
    <mergeCell ref="C231:E234"/>
    <mergeCell ref="F201:I212"/>
    <mergeCell ref="K200:K213"/>
    <mergeCell ref="C214:K215"/>
    <mergeCell ref="C241:K242"/>
    <mergeCell ref="K296:K301"/>
    <mergeCell ref="C297:E300"/>
    <mergeCell ref="F297:H300"/>
    <mergeCell ref="I271:K271"/>
    <mergeCell ref="I350:K350"/>
    <mergeCell ref="C326:K327"/>
    <mergeCell ref="I303:J312"/>
    <mergeCell ref="I273:J280"/>
    <mergeCell ref="K284:K295"/>
    <mergeCell ref="C285:E294"/>
    <mergeCell ref="C251:K251"/>
    <mergeCell ref="C217:K222"/>
    <mergeCell ref="C244:K249"/>
    <mergeCell ref="C303:E312"/>
    <mergeCell ref="C201:E212"/>
    <mergeCell ref="C237:E239"/>
    <mergeCell ref="I463:J471"/>
    <mergeCell ref="K462:K472"/>
    <mergeCell ref="C474:E482"/>
    <mergeCell ref="K444:K454"/>
    <mergeCell ref="C432:E432"/>
    <mergeCell ref="F432:H432"/>
    <mergeCell ref="K433:K443"/>
    <mergeCell ref="C434:E442"/>
    <mergeCell ref="I434:J442"/>
    <mergeCell ref="C445:E453"/>
    <mergeCell ref="I445:J451"/>
    <mergeCell ref="I432:K432"/>
    <mergeCell ref="C487:K492"/>
    <mergeCell ref="K314:K325"/>
    <mergeCell ref="C315:E324"/>
    <mergeCell ref="I315:J324"/>
    <mergeCell ref="K364:K376"/>
    <mergeCell ref="C350:E350"/>
    <mergeCell ref="F350:H350"/>
    <mergeCell ref="K351:K363"/>
    <mergeCell ref="C352:E361"/>
    <mergeCell ref="I352:J361"/>
    <mergeCell ref="C365:E373"/>
    <mergeCell ref="I365:J374"/>
    <mergeCell ref="I474:J482"/>
    <mergeCell ref="K473:K483"/>
    <mergeCell ref="K455:K461"/>
    <mergeCell ref="F456:H460"/>
    <mergeCell ref="I456:J460"/>
    <mergeCell ref="C463:E471"/>
    <mergeCell ref="C410:K411"/>
    <mergeCell ref="C484:K485"/>
    <mergeCell ref="C330:K335"/>
    <mergeCell ref="C414:K419"/>
    <mergeCell ref="K397:K409"/>
    <mergeCell ref="C398:E408"/>
    <mergeCell ref="I398:J408"/>
    <mergeCell ref="K377:K383"/>
    <mergeCell ref="F378:H382"/>
    <mergeCell ref="I378:J382"/>
    <mergeCell ref="K384:K396"/>
    <mergeCell ref="J143:K143"/>
    <mergeCell ref="I58:K58"/>
    <mergeCell ref="I297:J300"/>
    <mergeCell ref="K302:K313"/>
    <mergeCell ref="F179:I184"/>
    <mergeCell ref="J179:J184"/>
    <mergeCell ref="K186:K199"/>
    <mergeCell ref="J201:J212"/>
    <mergeCell ref="K236:K240"/>
    <mergeCell ref="F229:K229"/>
    <mergeCell ref="F271:H271"/>
    <mergeCell ref="I285:J290"/>
    <mergeCell ref="F285:H294"/>
    <mergeCell ref="J187:J198"/>
    <mergeCell ref="F302:H313"/>
    <mergeCell ref="K178:K185"/>
    <mergeCell ref="K230:K235"/>
    <mergeCell ref="K272:K283"/>
    <mergeCell ref="I74:J84"/>
  </mergeCells>
  <conditionalFormatting sqref="K1:K5 K498:K509 K272:K336 K433:K496 K7:K41 K59:K137 K351:K420 K230:K253 K144:K224">
    <cfRule type="cellIs" dxfId="91" priority="14" operator="equal">
      <formula>"x"</formula>
    </cfRule>
  </conditionalFormatting>
  <conditionalFormatting sqref="K122:K123">
    <cfRule type="cellIs" dxfId="90" priority="13" operator="equal">
      <formula>"x"</formula>
    </cfRule>
  </conditionalFormatting>
  <conditionalFormatting sqref="K214:K215">
    <cfRule type="cellIs" dxfId="89" priority="12" operator="equal">
      <formula>"x"</formula>
    </cfRule>
  </conditionalFormatting>
  <conditionalFormatting sqref="K241:K242">
    <cfRule type="cellIs" dxfId="88" priority="11" operator="equal">
      <formula>"x"</formula>
    </cfRule>
  </conditionalFormatting>
  <conditionalFormatting sqref="K326:K327">
    <cfRule type="cellIs" dxfId="87" priority="10" operator="equal">
      <formula>"x"</formula>
    </cfRule>
  </conditionalFormatting>
  <conditionalFormatting sqref="K410:K411">
    <cfRule type="cellIs" dxfId="86" priority="9" operator="equal">
      <formula>"x"</formula>
    </cfRule>
  </conditionalFormatting>
  <conditionalFormatting sqref="K484:K485">
    <cfRule type="cellIs" dxfId="85" priority="8" operator="equal">
      <formula>"x"</formula>
    </cfRule>
  </conditionalFormatting>
  <conditionalFormatting sqref="A252:M496">
    <cfRule type="expression" dxfId="84" priority="7">
      <formula>$K$17="x"</formula>
    </cfRule>
  </conditionalFormatting>
  <conditionalFormatting sqref="A40:M73 A106:M107 A94:C94 A95:B105 F94:M105 A120:M251 A108:C108 A109:B119 F108:M119 A86:M93 A74:C74 A75:B85 F74:M85">
    <cfRule type="expression" dxfId="83" priority="6">
      <formula>$K$19="x"</formula>
    </cfRule>
  </conditionalFormatting>
  <conditionalFormatting sqref="A37:M73 A106:M107 A94:C94 A95:B105 F94:M105 A120:M496 A108:C108 A109:B119 F108:M119 A86:M93 A74:C74 A75:B85 F74:M85">
    <cfRule type="expression" dxfId="82" priority="5">
      <formula>$K$23="x"</formula>
    </cfRule>
  </conditionalFormatting>
  <conditionalFormatting sqref="A225:M250">
    <cfRule type="expression" dxfId="81" priority="1">
      <formula>AND($K$178="x",$K$87="X")</formula>
    </cfRule>
  </conditionalFormatting>
  <dataValidations count="2">
    <dataValidation type="list" allowBlank="1" showInputMessage="1" showErrorMessage="1" sqref="K122:K123 K326:K327 K241:K242 K410:K411 K484:K485 K214:K215 K25:K26" xr:uid="{9D369EF4-700F-44DA-9A37-1BF7D2479DC0}">
      <formula1>"x"</formula1>
    </dataValidation>
    <dataValidation type="list" allowBlank="1" showInputMessage="1" showErrorMessage="1" sqref="K17:K24 K272:K325 K433:K483 K230:K240 K144:K213 K59:K121 K351:K409" xr:uid="{2DEC8703-A23F-40CB-8CD0-125734F2E538}">
      <formula1>"x,0,"</formula1>
    </dataValidation>
  </dataValidations>
  <hyperlinks>
    <hyperlink ref="H497" location="'05.3 Energieversorgung'!Druckbereich" display="Weiter zu 05.3 Energieversorgung" xr:uid="{FF985B9F-22C9-4210-AF0A-4A4AC327722B}"/>
    <hyperlink ref="C34:K36" location="'04.3 Energieversorgung'!A1" display="'04.3 Energieversorgung'!A1" xr:uid="{7597A570-58B8-4C02-9273-00448ACCAC3C}"/>
    <hyperlink ref="H1" location="'05.3 Energieversorgung'!Druckbereich" display="Weiter zu 05.3 Energieversorgung" xr:uid="{8E1E9303-A0C6-4391-9E45-270B18128973}"/>
    <hyperlink ref="H1:K1" location="'04.3 Energieversorgung'!A1" display="Weiter zu 04.3 Energieversorgung" xr:uid="{98739414-9894-40B3-A04A-7BCD6A18D2D3}"/>
    <hyperlink ref="H497:K497" location="'04.3 Energieversorgung'!A1" display="Weiter zu 04.3 Energieversorgung" xr:uid="{3C8C2681-EFB5-40E0-968B-C5648F0DFA5D}"/>
  </hyperlinks>
  <pageMargins left="0.7" right="0.7" top="0.75" bottom="0.75" header="0.3" footer="0.3"/>
  <pageSetup paperSize="9" scale="71" fitToHeight="0" orientation="portrait" r:id="rId1"/>
  <rowBreaks count="3" manualBreakCount="3">
    <brk id="220" max="12" man="1"/>
    <brk id="246" max="12" man="1"/>
    <brk id="331" max="12" man="1"/>
  </rowBreaks>
  <extLst>
    <ext xmlns:x14="http://schemas.microsoft.com/office/spreadsheetml/2009/9/main" uri="{78C0D931-6437-407d-A8EE-F0AAD7539E65}">
      <x14:conditionalFormattings>
        <x14:conditionalFormatting xmlns:xm="http://schemas.microsoft.com/office/excel/2006/main">
          <x14:cfRule type="expression" priority="3" id="{8FA2E8FE-36A4-4FCA-9C81-060E73A5F80E}">
            <xm:f>'03 Basisprüfung'!$K$16="x"</xm:f>
            <x14:dxf>
              <font>
                <color theme="0"/>
              </font>
              <fill>
                <patternFill>
                  <bgColor theme="0"/>
                </patternFill>
              </fill>
              <border>
                <left style="thin">
                  <color theme="0"/>
                </left>
                <right style="thin">
                  <color theme="0"/>
                </right>
                <top style="thin">
                  <color theme="0"/>
                </top>
                <bottom style="thin">
                  <color theme="0"/>
                </bottom>
                <vertical/>
                <horizontal/>
              </border>
            </x14:dxf>
          </x14:cfRule>
          <xm:sqref>A1:XFD73 A106:XFD107 A94:C94 A95:B105 F94:XFD105 A120:XFD1048576 A108:C108 A109:B119 F108:XFD119 A86:XFD93 A74:C74 A75:B85 F74:XFD85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ABEFE-5AC3-47F3-A518-45420FD9DFC3}">
  <sheetPr codeName="Tabelle6">
    <tabColor rgb="FF92D050"/>
    <pageSetUpPr fitToPage="1"/>
  </sheetPr>
  <dimension ref="A1:P420"/>
  <sheetViews>
    <sheetView topLeftCell="B286" workbookViewId="0">
      <selection activeCell="J292" sqref="J292:J335"/>
    </sheetView>
  </sheetViews>
  <sheetFormatPr baseColWidth="10" defaultColWidth="0" defaultRowHeight="12.75" zeroHeight="1" x14ac:dyDescent="0.2"/>
  <cols>
    <col min="1" max="1" width="2.796875" style="52" customWidth="1"/>
    <col min="2" max="2" width="4.09765625" style="54" customWidth="1"/>
    <col min="3" max="3" width="12.59765625" style="54" customWidth="1"/>
    <col min="4" max="4" width="3.3984375" style="54" customWidth="1"/>
    <col min="5" max="5" width="8.59765625" style="54" customWidth="1"/>
    <col min="6" max="10" width="10.69921875" style="54" customWidth="1"/>
    <col min="11" max="11" width="6.69921875" style="54" customWidth="1"/>
    <col min="12" max="12" width="4.3984375" style="54" customWidth="1"/>
    <col min="13" max="13" width="2.796875" style="52" customWidth="1"/>
    <col min="14" max="14" width="11.3984375" style="53" hidden="1" customWidth="1"/>
    <col min="15" max="15" width="2" style="54" hidden="1" customWidth="1"/>
    <col min="16" max="16" width="0" style="54" hidden="1" customWidth="1"/>
    <col min="17" max="16384" width="11.3984375" style="54" hidden="1"/>
  </cols>
  <sheetData>
    <row r="1" spans="2:12" x14ac:dyDescent="0.2">
      <c r="B1" s="52"/>
      <c r="C1" s="52"/>
      <c r="D1" s="52"/>
      <c r="E1" s="52"/>
      <c r="F1" s="52"/>
      <c r="G1" s="52"/>
      <c r="H1" s="52"/>
      <c r="I1" s="390" t="s">
        <v>168</v>
      </c>
      <c r="J1" s="390"/>
      <c r="K1" s="390"/>
      <c r="L1" s="52"/>
    </row>
    <row r="2" spans="2:12" x14ac:dyDescent="0.2">
      <c r="B2" s="52"/>
      <c r="C2" s="52"/>
      <c r="D2" s="52"/>
      <c r="E2" s="52"/>
      <c r="F2" s="52"/>
      <c r="G2" s="52"/>
      <c r="H2" s="52"/>
      <c r="I2" s="52"/>
      <c r="J2" s="52"/>
      <c r="K2" s="52"/>
      <c r="L2" s="52"/>
    </row>
    <row r="3" spans="2:12" x14ac:dyDescent="0.2">
      <c r="B3" s="52"/>
      <c r="C3" s="52"/>
      <c r="D3" s="52"/>
      <c r="E3" s="52"/>
      <c r="F3" s="52"/>
      <c r="G3" s="52"/>
      <c r="H3" s="52"/>
      <c r="I3" s="52"/>
      <c r="J3" s="52"/>
      <c r="K3" s="52"/>
      <c r="L3" s="52"/>
    </row>
    <row r="4" spans="2:12" x14ac:dyDescent="0.2">
      <c r="B4" s="52"/>
      <c r="C4" s="52"/>
      <c r="D4" s="52"/>
      <c r="E4" s="52"/>
      <c r="F4" s="52"/>
      <c r="G4" s="52"/>
      <c r="H4" s="52"/>
      <c r="I4" s="52"/>
      <c r="J4" s="52"/>
      <c r="K4" s="52"/>
      <c r="L4" s="52"/>
    </row>
    <row r="5" spans="2:12" x14ac:dyDescent="0.2">
      <c r="B5" s="55"/>
      <c r="C5" s="55"/>
      <c r="D5" s="55"/>
      <c r="E5" s="55"/>
      <c r="F5" s="55"/>
      <c r="G5" s="55"/>
      <c r="H5" s="55"/>
      <c r="I5" s="55"/>
      <c r="J5" s="55"/>
      <c r="K5" s="55"/>
      <c r="L5" s="55"/>
    </row>
    <row r="6" spans="2:12" x14ac:dyDescent="0.2">
      <c r="B6" s="55"/>
      <c r="C6" s="55"/>
      <c r="D6" s="55"/>
      <c r="E6" s="55"/>
      <c r="F6" s="55"/>
      <c r="G6" s="55"/>
      <c r="H6" s="55"/>
      <c r="I6" s="52"/>
      <c r="J6" s="52"/>
      <c r="K6" s="52"/>
      <c r="L6" s="55"/>
    </row>
    <row r="7" spans="2:12" x14ac:dyDescent="0.2">
      <c r="B7" s="55"/>
      <c r="C7" s="56" t="s">
        <v>153</v>
      </c>
      <c r="D7" s="55"/>
      <c r="E7" s="55"/>
      <c r="F7" s="55"/>
      <c r="G7" s="55"/>
      <c r="H7" s="55"/>
      <c r="I7" s="55"/>
      <c r="J7" s="55"/>
      <c r="K7" s="55"/>
      <c r="L7" s="55"/>
    </row>
    <row r="8" spans="2:12" x14ac:dyDescent="0.2">
      <c r="B8" s="55"/>
      <c r="C8" s="55"/>
      <c r="D8" s="55"/>
      <c r="E8" s="55"/>
      <c r="F8" s="55"/>
      <c r="G8" s="55"/>
      <c r="H8" s="55"/>
      <c r="I8" s="55"/>
      <c r="J8" s="55"/>
      <c r="K8" s="55"/>
      <c r="L8" s="55"/>
    </row>
    <row r="9" spans="2:12" x14ac:dyDescent="0.2">
      <c r="B9" s="55"/>
      <c r="C9" s="292" t="s">
        <v>309</v>
      </c>
      <c r="D9" s="292"/>
      <c r="E9" s="292"/>
      <c r="F9" s="292"/>
      <c r="G9" s="292"/>
      <c r="H9" s="292"/>
      <c r="I9" s="292"/>
      <c r="J9" s="292"/>
      <c r="K9" s="292"/>
      <c r="L9" s="55"/>
    </row>
    <row r="10" spans="2:12" x14ac:dyDescent="0.2">
      <c r="B10" s="55"/>
      <c r="C10" s="292"/>
      <c r="D10" s="292"/>
      <c r="E10" s="292"/>
      <c r="F10" s="292"/>
      <c r="G10" s="292"/>
      <c r="H10" s="292"/>
      <c r="I10" s="292"/>
      <c r="J10" s="292"/>
      <c r="K10" s="292"/>
      <c r="L10" s="55"/>
    </row>
    <row r="11" spans="2:12" x14ac:dyDescent="0.2">
      <c r="B11" s="55"/>
      <c r="C11" s="356" t="s">
        <v>188</v>
      </c>
      <c r="D11" s="356"/>
      <c r="E11" s="356"/>
      <c r="F11" s="356"/>
      <c r="G11" s="356"/>
      <c r="H11" s="356"/>
      <c r="I11" s="356"/>
      <c r="J11" s="356"/>
      <c r="K11" s="356"/>
      <c r="L11" s="55"/>
    </row>
    <row r="12" spans="2:12" x14ac:dyDescent="0.2">
      <c r="B12" s="55"/>
      <c r="C12" s="356"/>
      <c r="D12" s="356"/>
      <c r="E12" s="356"/>
      <c r="F12" s="356"/>
      <c r="G12" s="356"/>
      <c r="H12" s="356"/>
      <c r="I12" s="356"/>
      <c r="J12" s="356"/>
      <c r="K12" s="356"/>
      <c r="L12" s="55"/>
    </row>
    <row r="13" spans="2:12" x14ac:dyDescent="0.2">
      <c r="B13" s="55"/>
      <c r="C13" s="356"/>
      <c r="D13" s="356"/>
      <c r="E13" s="356"/>
      <c r="F13" s="356"/>
      <c r="G13" s="356"/>
      <c r="H13" s="356"/>
      <c r="I13" s="356"/>
      <c r="J13" s="356"/>
      <c r="K13" s="356"/>
      <c r="L13" s="55"/>
    </row>
    <row r="14" spans="2:12" x14ac:dyDescent="0.2">
      <c r="B14" s="55"/>
      <c r="C14" s="356" t="s">
        <v>223</v>
      </c>
      <c r="D14" s="356"/>
      <c r="E14" s="356"/>
      <c r="F14" s="356"/>
      <c r="G14" s="356"/>
      <c r="H14" s="356"/>
      <c r="I14" s="356"/>
      <c r="J14" s="356"/>
      <c r="K14" s="356"/>
      <c r="L14" s="55"/>
    </row>
    <row r="15" spans="2:12" x14ac:dyDescent="0.2">
      <c r="B15" s="55"/>
      <c r="C15" s="356"/>
      <c r="D15" s="356"/>
      <c r="E15" s="356"/>
      <c r="F15" s="356"/>
      <c r="G15" s="356"/>
      <c r="H15" s="356"/>
      <c r="I15" s="356"/>
      <c r="J15" s="356"/>
      <c r="K15" s="356"/>
      <c r="L15" s="55"/>
    </row>
    <row r="16" spans="2:12" x14ac:dyDescent="0.2">
      <c r="B16" s="55"/>
      <c r="C16" s="356"/>
      <c r="D16" s="356"/>
      <c r="E16" s="356"/>
      <c r="F16" s="356"/>
      <c r="G16" s="356"/>
      <c r="H16" s="356"/>
      <c r="I16" s="356"/>
      <c r="J16" s="356"/>
      <c r="K16" s="356"/>
      <c r="L16" s="55"/>
    </row>
    <row r="17" spans="2:14" x14ac:dyDescent="0.2">
      <c r="B17" s="55"/>
      <c r="C17" s="356"/>
      <c r="D17" s="356"/>
      <c r="E17" s="356"/>
      <c r="F17" s="356"/>
      <c r="G17" s="356"/>
      <c r="H17" s="356"/>
      <c r="I17" s="356"/>
      <c r="J17" s="356"/>
      <c r="K17" s="356"/>
      <c r="L17" s="55"/>
    </row>
    <row r="18" spans="2:14" x14ac:dyDescent="0.2">
      <c r="B18" s="55"/>
      <c r="C18" s="58"/>
      <c r="D18" s="116"/>
      <c r="E18" s="116"/>
      <c r="F18" s="116"/>
      <c r="G18" s="116"/>
      <c r="H18" s="116"/>
      <c r="I18" s="116"/>
      <c r="J18" s="116"/>
      <c r="K18" s="116"/>
      <c r="L18" s="55"/>
    </row>
    <row r="19" spans="2:14" x14ac:dyDescent="0.2">
      <c r="B19" s="55"/>
      <c r="C19" s="292" t="s">
        <v>110</v>
      </c>
      <c r="D19" s="292"/>
      <c r="E19" s="292"/>
      <c r="F19" s="292"/>
      <c r="G19" s="292"/>
      <c r="H19" s="292"/>
      <c r="I19" s="292"/>
      <c r="J19" s="292"/>
      <c r="K19" s="292"/>
      <c r="L19" s="55"/>
    </row>
    <row r="20" spans="2:14" x14ac:dyDescent="0.2">
      <c r="B20" s="55"/>
      <c r="C20" s="292"/>
      <c r="D20" s="292"/>
      <c r="E20" s="292"/>
      <c r="F20" s="292"/>
      <c r="G20" s="292"/>
      <c r="H20" s="292"/>
      <c r="I20" s="292"/>
      <c r="J20" s="292"/>
      <c r="K20" s="292"/>
      <c r="L20" s="55"/>
    </row>
    <row r="21" spans="2:14" x14ac:dyDescent="0.2">
      <c r="B21" s="55"/>
      <c r="C21" s="292"/>
      <c r="D21" s="292"/>
      <c r="E21" s="292"/>
      <c r="F21" s="292"/>
      <c r="G21" s="292"/>
      <c r="H21" s="292"/>
      <c r="I21" s="292"/>
      <c r="J21" s="292"/>
      <c r="K21" s="292"/>
      <c r="L21" s="55"/>
    </row>
    <row r="22" spans="2:14" x14ac:dyDescent="0.2">
      <c r="B22" s="55"/>
      <c r="C22" s="292"/>
      <c r="D22" s="292"/>
      <c r="E22" s="292"/>
      <c r="F22" s="292"/>
      <c r="G22" s="292"/>
      <c r="H22" s="292"/>
      <c r="I22" s="292"/>
      <c r="J22" s="292"/>
      <c r="K22" s="292"/>
      <c r="L22" s="55"/>
    </row>
    <row r="23" spans="2:14" x14ac:dyDescent="0.2">
      <c r="B23" s="55"/>
      <c r="C23" s="292"/>
      <c r="D23" s="292"/>
      <c r="E23" s="292"/>
      <c r="F23" s="292"/>
      <c r="G23" s="292"/>
      <c r="H23" s="292"/>
      <c r="I23" s="292"/>
      <c r="J23" s="292"/>
      <c r="K23" s="292"/>
      <c r="L23" s="55"/>
    </row>
    <row r="24" spans="2:14" x14ac:dyDescent="0.2">
      <c r="B24" s="55"/>
      <c r="C24" s="292"/>
      <c r="D24" s="292"/>
      <c r="E24" s="292"/>
      <c r="F24" s="292"/>
      <c r="G24" s="292"/>
      <c r="H24" s="292"/>
      <c r="I24" s="292"/>
      <c r="J24" s="292"/>
      <c r="K24" s="292"/>
      <c r="L24" s="55"/>
    </row>
    <row r="25" spans="2:14" x14ac:dyDescent="0.2">
      <c r="B25" s="55"/>
      <c r="C25" s="59" t="s">
        <v>1</v>
      </c>
      <c r="D25" s="304" t="s">
        <v>310</v>
      </c>
      <c r="E25" s="304"/>
      <c r="F25" s="304"/>
      <c r="G25" s="304"/>
      <c r="H25" s="304"/>
      <c r="I25" s="304"/>
      <c r="J25" s="304"/>
      <c r="K25" s="304"/>
      <c r="L25" s="55"/>
    </row>
    <row r="26" spans="2:14" x14ac:dyDescent="0.2">
      <c r="B26" s="55"/>
      <c r="C26" s="60"/>
      <c r="D26" s="304"/>
      <c r="E26" s="304"/>
      <c r="F26" s="304"/>
      <c r="G26" s="304"/>
      <c r="H26" s="304"/>
      <c r="I26" s="304"/>
      <c r="J26" s="304"/>
      <c r="K26" s="304"/>
      <c r="L26" s="55"/>
    </row>
    <row r="27" spans="2:14" x14ac:dyDescent="0.2">
      <c r="B27" s="55"/>
      <c r="C27" s="61"/>
      <c r="D27" s="398"/>
      <c r="E27" s="398"/>
      <c r="F27" s="398"/>
      <c r="G27" s="398"/>
      <c r="H27" s="398"/>
      <c r="I27" s="398"/>
      <c r="J27" s="398"/>
      <c r="K27" s="398"/>
      <c r="L27" s="55"/>
    </row>
    <row r="28" spans="2:14" x14ac:dyDescent="0.2">
      <c r="B28" s="55"/>
      <c r="C28" s="321" t="s">
        <v>2</v>
      </c>
      <c r="D28" s="322"/>
      <c r="E28" s="322"/>
      <c r="F28" s="322"/>
      <c r="G28" s="322"/>
      <c r="H28" s="322"/>
      <c r="I28" s="322"/>
      <c r="J28" s="322"/>
      <c r="K28" s="323"/>
      <c r="L28" s="55"/>
    </row>
    <row r="29" spans="2:14" x14ac:dyDescent="0.2">
      <c r="B29" s="55"/>
      <c r="C29" s="337" t="s">
        <v>224</v>
      </c>
      <c r="D29" s="338"/>
      <c r="E29" s="338"/>
      <c r="F29" s="338"/>
      <c r="G29" s="338"/>
      <c r="H29" s="338"/>
      <c r="I29" s="338"/>
      <c r="J29" s="339"/>
      <c r="K29" s="361"/>
      <c r="L29" s="55"/>
      <c r="N29" s="53" t="s">
        <v>40</v>
      </c>
    </row>
    <row r="30" spans="2:14" x14ac:dyDescent="0.2">
      <c r="B30" s="55"/>
      <c r="C30" s="343"/>
      <c r="D30" s="344"/>
      <c r="E30" s="344"/>
      <c r="F30" s="344"/>
      <c r="G30" s="344"/>
      <c r="H30" s="344"/>
      <c r="I30" s="344"/>
      <c r="J30" s="345"/>
      <c r="K30" s="363"/>
      <c r="L30" s="55"/>
    </row>
    <row r="31" spans="2:14" x14ac:dyDescent="0.2">
      <c r="B31" s="55"/>
      <c r="C31" s="337" t="s">
        <v>225</v>
      </c>
      <c r="D31" s="338"/>
      <c r="E31" s="338"/>
      <c r="F31" s="338"/>
      <c r="G31" s="338"/>
      <c r="H31" s="338"/>
      <c r="I31" s="338"/>
      <c r="J31" s="339"/>
      <c r="K31" s="361"/>
      <c r="L31" s="55"/>
      <c r="N31" s="53" t="s">
        <v>41</v>
      </c>
    </row>
    <row r="32" spans="2:14" x14ac:dyDescent="0.2">
      <c r="B32" s="55"/>
      <c r="C32" s="343"/>
      <c r="D32" s="344"/>
      <c r="E32" s="344"/>
      <c r="F32" s="344"/>
      <c r="G32" s="344"/>
      <c r="H32" s="344"/>
      <c r="I32" s="344"/>
      <c r="J32" s="345"/>
      <c r="K32" s="363"/>
      <c r="L32" s="55"/>
    </row>
    <row r="33" spans="2:14" x14ac:dyDescent="0.2">
      <c r="B33" s="55"/>
      <c r="C33" s="337" t="s">
        <v>226</v>
      </c>
      <c r="D33" s="338"/>
      <c r="E33" s="338"/>
      <c r="F33" s="338"/>
      <c r="G33" s="338"/>
      <c r="H33" s="338"/>
      <c r="I33" s="338"/>
      <c r="J33" s="339"/>
      <c r="K33" s="361"/>
      <c r="L33" s="55"/>
      <c r="N33" s="53" t="s">
        <v>42</v>
      </c>
    </row>
    <row r="34" spans="2:14" x14ac:dyDescent="0.2">
      <c r="B34" s="55"/>
      <c r="C34" s="343"/>
      <c r="D34" s="344"/>
      <c r="E34" s="344"/>
      <c r="F34" s="344"/>
      <c r="G34" s="344"/>
      <c r="H34" s="344"/>
      <c r="I34" s="344"/>
      <c r="J34" s="345"/>
      <c r="K34" s="363"/>
      <c r="L34" s="55"/>
    </row>
    <row r="35" spans="2:14" x14ac:dyDescent="0.2">
      <c r="B35" s="55"/>
      <c r="C35" s="337" t="s">
        <v>227</v>
      </c>
      <c r="D35" s="338"/>
      <c r="E35" s="338"/>
      <c r="F35" s="338"/>
      <c r="G35" s="338"/>
      <c r="H35" s="338"/>
      <c r="I35" s="338"/>
      <c r="J35" s="339"/>
      <c r="K35" s="361"/>
      <c r="L35" s="55"/>
      <c r="N35" s="53" t="s">
        <v>43</v>
      </c>
    </row>
    <row r="36" spans="2:14" x14ac:dyDescent="0.2">
      <c r="B36" s="55"/>
      <c r="C36" s="343"/>
      <c r="D36" s="344"/>
      <c r="E36" s="344"/>
      <c r="F36" s="344"/>
      <c r="G36" s="344"/>
      <c r="H36" s="344"/>
      <c r="I36" s="344"/>
      <c r="J36" s="345"/>
      <c r="K36" s="363"/>
      <c r="L36" s="55"/>
    </row>
    <row r="37" spans="2:14" x14ac:dyDescent="0.2">
      <c r="B37" s="55"/>
      <c r="C37" s="317" t="str">
        <f>IF(COUNTIFS(K29:K36,"x")&gt;1,"Bitte setzen Sie nur ein Kreuz.","")</f>
        <v/>
      </c>
      <c r="D37" s="317"/>
      <c r="E37" s="317"/>
      <c r="F37" s="317"/>
      <c r="G37" s="317"/>
      <c r="H37" s="317"/>
      <c r="I37" s="317"/>
      <c r="J37" s="317"/>
      <c r="K37" s="317"/>
      <c r="L37" s="55"/>
      <c r="N37" s="54"/>
    </row>
    <row r="38" spans="2:14" x14ac:dyDescent="0.2">
      <c r="B38" s="55"/>
      <c r="C38" s="317"/>
      <c r="D38" s="317"/>
      <c r="E38" s="317"/>
      <c r="F38" s="317"/>
      <c r="G38" s="317"/>
      <c r="H38" s="317"/>
      <c r="I38" s="317"/>
      <c r="J38" s="317"/>
      <c r="K38" s="317"/>
      <c r="L38" s="55"/>
      <c r="N38" s="54"/>
    </row>
    <row r="39" spans="2:14" x14ac:dyDescent="0.2">
      <c r="B39" s="55"/>
      <c r="C39" s="317" t="str">
        <f>IF($K$31="X","Bitte scrollen Sie runter bis zu Frage 3, welche in Zeile 172 beginnt.","")</f>
        <v/>
      </c>
      <c r="D39" s="317"/>
      <c r="E39" s="317"/>
      <c r="F39" s="317"/>
      <c r="G39" s="317"/>
      <c r="H39" s="317"/>
      <c r="I39" s="317"/>
      <c r="J39" s="317"/>
      <c r="K39" s="317"/>
      <c r="L39" s="55"/>
    </row>
    <row r="40" spans="2:14" x14ac:dyDescent="0.2">
      <c r="B40" s="55"/>
      <c r="C40" s="317"/>
      <c r="D40" s="317"/>
      <c r="E40" s="317"/>
      <c r="F40" s="317"/>
      <c r="G40" s="317"/>
      <c r="H40" s="317"/>
      <c r="I40" s="317"/>
      <c r="J40" s="317"/>
      <c r="K40" s="317"/>
      <c r="L40" s="55"/>
    </row>
    <row r="41" spans="2:14" x14ac:dyDescent="0.2">
      <c r="B41" s="55"/>
      <c r="C41" s="55"/>
      <c r="D41" s="55"/>
      <c r="E41" s="55"/>
      <c r="F41" s="55"/>
      <c r="G41" s="55"/>
      <c r="H41" s="55"/>
      <c r="I41" s="55"/>
      <c r="J41" s="55"/>
      <c r="K41" s="55"/>
      <c r="L41" s="55"/>
    </row>
    <row r="42" spans="2:14" x14ac:dyDescent="0.2">
      <c r="B42" s="55"/>
      <c r="C42" s="62" t="s">
        <v>104</v>
      </c>
      <c r="D42" s="61"/>
      <c r="E42" s="61"/>
      <c r="F42" s="61"/>
      <c r="G42" s="61"/>
      <c r="H42" s="61"/>
      <c r="I42" s="61"/>
      <c r="J42" s="61"/>
      <c r="K42" s="61"/>
      <c r="L42" s="55"/>
    </row>
    <row r="43" spans="2:14" x14ac:dyDescent="0.2">
      <c r="B43" s="55"/>
      <c r="C43" s="327"/>
      <c r="D43" s="328"/>
      <c r="E43" s="328"/>
      <c r="F43" s="328"/>
      <c r="G43" s="328"/>
      <c r="H43" s="328"/>
      <c r="I43" s="328"/>
      <c r="J43" s="328"/>
      <c r="K43" s="329"/>
      <c r="L43" s="55"/>
    </row>
    <row r="44" spans="2:14" x14ac:dyDescent="0.2">
      <c r="B44" s="55"/>
      <c r="C44" s="330"/>
      <c r="D44" s="331"/>
      <c r="E44" s="331"/>
      <c r="F44" s="331"/>
      <c r="G44" s="331"/>
      <c r="H44" s="331"/>
      <c r="I44" s="331"/>
      <c r="J44" s="331"/>
      <c r="K44" s="332"/>
      <c r="L44" s="55"/>
    </row>
    <row r="45" spans="2:14" x14ac:dyDescent="0.2">
      <c r="B45" s="55"/>
      <c r="C45" s="330"/>
      <c r="D45" s="331"/>
      <c r="E45" s="331"/>
      <c r="F45" s="331"/>
      <c r="G45" s="331"/>
      <c r="H45" s="331"/>
      <c r="I45" s="331"/>
      <c r="J45" s="331"/>
      <c r="K45" s="332"/>
      <c r="L45" s="55"/>
    </row>
    <row r="46" spans="2:14" x14ac:dyDescent="0.2">
      <c r="B46" s="55"/>
      <c r="C46" s="330"/>
      <c r="D46" s="331"/>
      <c r="E46" s="331"/>
      <c r="F46" s="331"/>
      <c r="G46" s="331"/>
      <c r="H46" s="331"/>
      <c r="I46" s="331"/>
      <c r="J46" s="331"/>
      <c r="K46" s="332"/>
      <c r="L46" s="55"/>
    </row>
    <row r="47" spans="2:14" x14ac:dyDescent="0.2">
      <c r="B47" s="55"/>
      <c r="C47" s="330"/>
      <c r="D47" s="331"/>
      <c r="E47" s="331"/>
      <c r="F47" s="331"/>
      <c r="G47" s="331"/>
      <c r="H47" s="331"/>
      <c r="I47" s="331"/>
      <c r="J47" s="331"/>
      <c r="K47" s="332"/>
      <c r="L47" s="55"/>
    </row>
    <row r="48" spans="2:14" x14ac:dyDescent="0.2">
      <c r="B48" s="55"/>
      <c r="C48" s="333"/>
      <c r="D48" s="334"/>
      <c r="E48" s="334"/>
      <c r="F48" s="334"/>
      <c r="G48" s="334"/>
      <c r="H48" s="334"/>
      <c r="I48" s="334"/>
      <c r="J48" s="334"/>
      <c r="K48" s="335"/>
      <c r="L48" s="55"/>
    </row>
    <row r="49" spans="2:16" x14ac:dyDescent="0.2">
      <c r="B49" s="55"/>
      <c r="C49" s="384" t="str">
        <f>IF($K$35="x","Die Prüfung für das Handlungsfeld „Energieversorgung“ ist beendet. Setzen Sie in diesem Falle bitte Ihre Prüfung mit dem Handlungsfeld „04.4 Stadtgrün“ fort.","")</f>
        <v/>
      </c>
      <c r="D49" s="384"/>
      <c r="E49" s="384"/>
      <c r="F49" s="384"/>
      <c r="G49" s="384"/>
      <c r="H49" s="384"/>
      <c r="I49" s="384"/>
      <c r="J49" s="384"/>
      <c r="K49" s="384"/>
      <c r="L49" s="55"/>
    </row>
    <row r="50" spans="2:16" x14ac:dyDescent="0.2">
      <c r="B50" s="55"/>
      <c r="C50" s="384"/>
      <c r="D50" s="384"/>
      <c r="E50" s="384"/>
      <c r="F50" s="384"/>
      <c r="G50" s="384"/>
      <c r="H50" s="384"/>
      <c r="I50" s="384"/>
      <c r="J50" s="384"/>
      <c r="K50" s="384"/>
      <c r="L50" s="55"/>
    </row>
    <row r="51" spans="2:16" x14ac:dyDescent="0.2">
      <c r="B51" s="55"/>
      <c r="C51" s="384"/>
      <c r="D51" s="384"/>
      <c r="E51" s="384"/>
      <c r="F51" s="384"/>
      <c r="G51" s="384"/>
      <c r="H51" s="384"/>
      <c r="I51" s="384"/>
      <c r="J51" s="384"/>
      <c r="K51" s="384"/>
      <c r="L51" s="55"/>
    </row>
    <row r="52" spans="2:16" x14ac:dyDescent="0.2">
      <c r="B52" s="55"/>
      <c r="C52" s="63" t="s">
        <v>7</v>
      </c>
      <c r="D52" s="304" t="s">
        <v>311</v>
      </c>
      <c r="E52" s="304"/>
      <c r="F52" s="304"/>
      <c r="G52" s="304"/>
      <c r="H52" s="304"/>
      <c r="I52" s="304"/>
      <c r="J52" s="304"/>
      <c r="K52" s="304"/>
      <c r="L52" s="55"/>
    </row>
    <row r="53" spans="2:16" x14ac:dyDescent="0.2">
      <c r="B53" s="55"/>
      <c r="C53" s="64"/>
      <c r="D53" s="304"/>
      <c r="E53" s="304"/>
      <c r="F53" s="304"/>
      <c r="G53" s="304"/>
      <c r="H53" s="304"/>
      <c r="I53" s="304"/>
      <c r="J53" s="304"/>
      <c r="K53" s="304"/>
      <c r="L53" s="55"/>
    </row>
    <row r="54" spans="2:16" x14ac:dyDescent="0.2">
      <c r="B54" s="55"/>
      <c r="C54" s="64"/>
      <c r="D54" s="304"/>
      <c r="E54" s="304"/>
      <c r="F54" s="304"/>
      <c r="G54" s="304"/>
      <c r="H54" s="304"/>
      <c r="I54" s="304"/>
      <c r="J54" s="304"/>
      <c r="K54" s="304"/>
      <c r="L54" s="55"/>
    </row>
    <row r="55" spans="2:16" x14ac:dyDescent="0.2">
      <c r="B55" s="55"/>
      <c r="C55" s="315" t="s">
        <v>317</v>
      </c>
      <c r="D55" s="315"/>
      <c r="E55" s="315"/>
      <c r="F55" s="315"/>
      <c r="G55" s="315"/>
      <c r="H55" s="315"/>
      <c r="I55" s="315"/>
      <c r="J55" s="315"/>
      <c r="K55" s="315"/>
      <c r="L55" s="55"/>
    </row>
    <row r="56" spans="2:16" x14ac:dyDescent="0.2">
      <c r="B56" s="55"/>
      <c r="C56" s="315"/>
      <c r="D56" s="315"/>
      <c r="E56" s="315"/>
      <c r="F56" s="315"/>
      <c r="G56" s="315"/>
      <c r="H56" s="315"/>
      <c r="I56" s="315"/>
      <c r="J56" s="315"/>
      <c r="K56" s="315"/>
      <c r="L56" s="55"/>
    </row>
    <row r="57" spans="2:16" x14ac:dyDescent="0.2">
      <c r="B57" s="55"/>
      <c r="C57" s="315"/>
      <c r="D57" s="315"/>
      <c r="E57" s="315"/>
      <c r="F57" s="315"/>
      <c r="G57" s="315"/>
      <c r="H57" s="315"/>
      <c r="I57" s="315"/>
      <c r="J57" s="315"/>
      <c r="K57" s="315"/>
      <c r="L57" s="55"/>
    </row>
    <row r="58" spans="2:16" x14ac:dyDescent="0.2">
      <c r="B58" s="55"/>
      <c r="C58" s="315"/>
      <c r="D58" s="315"/>
      <c r="E58" s="315"/>
      <c r="F58" s="315"/>
      <c r="G58" s="315"/>
      <c r="H58" s="315"/>
      <c r="I58" s="315"/>
      <c r="J58" s="315"/>
      <c r="K58" s="315"/>
      <c r="L58" s="55"/>
    </row>
    <row r="59" spans="2:16" x14ac:dyDescent="0.2">
      <c r="B59" s="55"/>
      <c r="C59" s="397"/>
      <c r="D59" s="397"/>
      <c r="E59" s="397"/>
      <c r="F59" s="397"/>
      <c r="G59" s="397"/>
      <c r="H59" s="397"/>
      <c r="I59" s="397"/>
      <c r="J59" s="397"/>
      <c r="K59" s="397"/>
      <c r="L59" s="55"/>
    </row>
    <row r="60" spans="2:16" ht="12.75" customHeight="1" x14ac:dyDescent="0.2">
      <c r="B60" s="55"/>
      <c r="C60" s="377" t="s">
        <v>2</v>
      </c>
      <c r="D60" s="378"/>
      <c r="E60" s="403"/>
      <c r="F60" s="377" t="s">
        <v>8</v>
      </c>
      <c r="G60" s="378"/>
      <c r="H60" s="378"/>
      <c r="I60" s="403"/>
      <c r="J60" s="377" t="s">
        <v>186</v>
      </c>
      <c r="K60" s="403"/>
      <c r="L60" s="55"/>
    </row>
    <row r="61" spans="2:16" x14ac:dyDescent="0.2">
      <c r="B61" s="55"/>
      <c r="C61" s="404"/>
      <c r="D61" s="405"/>
      <c r="E61" s="406"/>
      <c r="F61" s="404"/>
      <c r="G61" s="405"/>
      <c r="H61" s="405"/>
      <c r="I61" s="406"/>
      <c r="J61" s="404"/>
      <c r="K61" s="406"/>
      <c r="L61" s="55"/>
    </row>
    <row r="62" spans="2:16" x14ac:dyDescent="0.2">
      <c r="B62" s="55"/>
      <c r="C62" s="65"/>
      <c r="D62" s="66"/>
      <c r="E62" s="66"/>
      <c r="F62" s="337" t="s">
        <v>398</v>
      </c>
      <c r="G62" s="338"/>
      <c r="H62" s="338"/>
      <c r="I62" s="339"/>
      <c r="J62" s="67"/>
      <c r="K62" s="380"/>
      <c r="L62" s="55"/>
      <c r="N62" s="53" t="s">
        <v>49</v>
      </c>
      <c r="P62" s="54" t="s">
        <v>92</v>
      </c>
    </row>
    <row r="63" spans="2:16" x14ac:dyDescent="0.2">
      <c r="B63" s="55"/>
      <c r="C63" s="318" t="s">
        <v>111</v>
      </c>
      <c r="D63" s="288"/>
      <c r="E63" s="288"/>
      <c r="F63" s="340"/>
      <c r="G63" s="341"/>
      <c r="H63" s="341"/>
      <c r="I63" s="342"/>
      <c r="J63" s="357" t="s">
        <v>369</v>
      </c>
      <c r="K63" s="381"/>
      <c r="L63" s="55"/>
    </row>
    <row r="64" spans="2:16" x14ac:dyDescent="0.2">
      <c r="B64" s="55"/>
      <c r="C64" s="318"/>
      <c r="D64" s="288"/>
      <c r="E64" s="288"/>
      <c r="F64" s="340"/>
      <c r="G64" s="341"/>
      <c r="H64" s="341"/>
      <c r="I64" s="342"/>
      <c r="J64" s="357"/>
      <c r="K64" s="381"/>
      <c r="L64" s="55"/>
    </row>
    <row r="65" spans="2:12" x14ac:dyDescent="0.2">
      <c r="B65" s="55"/>
      <c r="C65" s="318"/>
      <c r="D65" s="288"/>
      <c r="E65" s="288"/>
      <c r="F65" s="340"/>
      <c r="G65" s="341"/>
      <c r="H65" s="341"/>
      <c r="I65" s="342"/>
      <c r="J65" s="357"/>
      <c r="K65" s="381"/>
      <c r="L65" s="55"/>
    </row>
    <row r="66" spans="2:12" x14ac:dyDescent="0.2">
      <c r="B66" s="55"/>
      <c r="C66" s="318"/>
      <c r="D66" s="288"/>
      <c r="E66" s="288"/>
      <c r="F66" s="340"/>
      <c r="G66" s="341"/>
      <c r="H66" s="341"/>
      <c r="I66" s="342"/>
      <c r="J66" s="357"/>
      <c r="K66" s="381"/>
      <c r="L66" s="55"/>
    </row>
    <row r="67" spans="2:12" x14ac:dyDescent="0.2">
      <c r="B67" s="55"/>
      <c r="C67" s="318"/>
      <c r="D67" s="288"/>
      <c r="E67" s="288"/>
      <c r="F67" s="340"/>
      <c r="G67" s="341"/>
      <c r="H67" s="341"/>
      <c r="I67" s="342"/>
      <c r="J67" s="357"/>
      <c r="K67" s="381"/>
      <c r="L67" s="55"/>
    </row>
    <row r="68" spans="2:12" x14ac:dyDescent="0.2">
      <c r="B68" s="55"/>
      <c r="C68" s="318"/>
      <c r="D68" s="288"/>
      <c r="E68" s="288"/>
      <c r="F68" s="340"/>
      <c r="G68" s="341"/>
      <c r="H68" s="341"/>
      <c r="I68" s="342"/>
      <c r="J68" s="357"/>
      <c r="K68" s="381"/>
      <c r="L68" s="55"/>
    </row>
    <row r="69" spans="2:12" x14ac:dyDescent="0.2">
      <c r="B69" s="55"/>
      <c r="C69" s="318"/>
      <c r="D69" s="288"/>
      <c r="E69" s="288"/>
      <c r="F69" s="340"/>
      <c r="G69" s="341"/>
      <c r="H69" s="341"/>
      <c r="I69" s="342"/>
      <c r="J69" s="357"/>
      <c r="K69" s="381"/>
      <c r="L69" s="55"/>
    </row>
    <row r="70" spans="2:12" x14ac:dyDescent="0.2">
      <c r="B70" s="55"/>
      <c r="C70" s="318"/>
      <c r="D70" s="288"/>
      <c r="E70" s="288"/>
      <c r="F70" s="340"/>
      <c r="G70" s="341"/>
      <c r="H70" s="341"/>
      <c r="I70" s="342"/>
      <c r="J70" s="357"/>
      <c r="K70" s="381"/>
      <c r="L70" s="55"/>
    </row>
    <row r="71" spans="2:12" x14ac:dyDescent="0.2">
      <c r="B71" s="55"/>
      <c r="C71" s="68"/>
      <c r="D71" s="61"/>
      <c r="E71" s="61"/>
      <c r="F71" s="340"/>
      <c r="G71" s="341"/>
      <c r="H71" s="341"/>
      <c r="I71" s="342"/>
      <c r="J71" s="69"/>
      <c r="K71" s="381"/>
      <c r="L71" s="55"/>
    </row>
    <row r="72" spans="2:12" x14ac:dyDescent="0.2">
      <c r="B72" s="55"/>
      <c r="C72" s="231"/>
      <c r="D72" s="230"/>
      <c r="E72" s="230"/>
      <c r="F72" s="340"/>
      <c r="G72" s="341"/>
      <c r="H72" s="341"/>
      <c r="I72" s="342"/>
      <c r="J72" s="232"/>
      <c r="K72" s="381"/>
      <c r="L72" s="55"/>
    </row>
    <row r="73" spans="2:12" x14ac:dyDescent="0.2">
      <c r="B73" s="55"/>
      <c r="C73" s="231"/>
      <c r="D73" s="230"/>
      <c r="E73" s="230"/>
      <c r="F73" s="340"/>
      <c r="G73" s="341"/>
      <c r="H73" s="341"/>
      <c r="I73" s="342"/>
      <c r="J73" s="232"/>
      <c r="K73" s="381"/>
      <c r="L73" s="55"/>
    </row>
    <row r="74" spans="2:12" x14ac:dyDescent="0.2">
      <c r="B74" s="55"/>
      <c r="C74" s="68"/>
      <c r="D74" s="61"/>
      <c r="E74" s="61"/>
      <c r="F74" s="340"/>
      <c r="G74" s="341"/>
      <c r="H74" s="341"/>
      <c r="I74" s="342"/>
      <c r="J74" s="69"/>
      <c r="K74" s="381"/>
      <c r="L74" s="55"/>
    </row>
    <row r="75" spans="2:12" x14ac:dyDescent="0.2">
      <c r="B75" s="55"/>
      <c r="C75" s="68"/>
      <c r="D75" s="61"/>
      <c r="E75" s="61"/>
      <c r="F75" s="340"/>
      <c r="G75" s="341"/>
      <c r="H75" s="341"/>
      <c r="I75" s="342"/>
      <c r="J75" s="69"/>
      <c r="K75" s="381"/>
      <c r="L75" s="55"/>
    </row>
    <row r="76" spans="2:12" x14ac:dyDescent="0.2">
      <c r="B76" s="55"/>
      <c r="C76" s="68"/>
      <c r="D76" s="61"/>
      <c r="E76" s="61"/>
      <c r="F76" s="340"/>
      <c r="G76" s="341"/>
      <c r="H76" s="341"/>
      <c r="I76" s="342"/>
      <c r="J76" s="69"/>
      <c r="K76" s="381"/>
      <c r="L76" s="55"/>
    </row>
    <row r="77" spans="2:12" x14ac:dyDescent="0.2">
      <c r="B77" s="55"/>
      <c r="C77" s="68"/>
      <c r="D77" s="61"/>
      <c r="E77" s="61"/>
      <c r="F77" s="340"/>
      <c r="G77" s="341"/>
      <c r="H77" s="341"/>
      <c r="I77" s="342"/>
      <c r="J77" s="69"/>
      <c r="K77" s="381"/>
      <c r="L77" s="55"/>
    </row>
    <row r="78" spans="2:12" x14ac:dyDescent="0.2">
      <c r="B78" s="55"/>
      <c r="C78" s="68"/>
      <c r="D78" s="61"/>
      <c r="E78" s="61"/>
      <c r="F78" s="340"/>
      <c r="G78" s="341"/>
      <c r="H78" s="341"/>
      <c r="I78" s="342"/>
      <c r="J78" s="69"/>
      <c r="K78" s="381"/>
      <c r="L78" s="55"/>
    </row>
    <row r="79" spans="2:12" x14ac:dyDescent="0.2">
      <c r="B79" s="55"/>
      <c r="C79" s="68"/>
      <c r="D79" s="61"/>
      <c r="E79" s="61"/>
      <c r="F79" s="340"/>
      <c r="G79" s="341"/>
      <c r="H79" s="341"/>
      <c r="I79" s="342"/>
      <c r="J79" s="69"/>
      <c r="K79" s="381"/>
      <c r="L79" s="55"/>
    </row>
    <row r="80" spans="2:12" x14ac:dyDescent="0.2">
      <c r="B80" s="55"/>
      <c r="C80" s="68"/>
      <c r="D80" s="61"/>
      <c r="E80" s="61"/>
      <c r="F80" s="340"/>
      <c r="G80" s="341"/>
      <c r="H80" s="341"/>
      <c r="I80" s="342"/>
      <c r="J80" s="69"/>
      <c r="K80" s="381"/>
      <c r="L80" s="55"/>
    </row>
    <row r="81" spans="2:16" x14ac:dyDescent="0.2">
      <c r="B81" s="55"/>
      <c r="C81" s="68"/>
      <c r="D81" s="61"/>
      <c r="E81" s="61"/>
      <c r="F81" s="340"/>
      <c r="G81" s="341"/>
      <c r="H81" s="341"/>
      <c r="I81" s="342"/>
      <c r="J81" s="69"/>
      <c r="K81" s="381"/>
      <c r="L81" s="55"/>
    </row>
    <row r="82" spans="2:16" x14ac:dyDescent="0.2">
      <c r="B82" s="55"/>
      <c r="C82" s="68"/>
      <c r="D82" s="61"/>
      <c r="E82" s="61"/>
      <c r="F82" s="340"/>
      <c r="G82" s="341"/>
      <c r="H82" s="341"/>
      <c r="I82" s="342"/>
      <c r="J82" s="69"/>
      <c r="K82" s="381"/>
      <c r="L82" s="55"/>
    </row>
    <row r="83" spans="2:16" x14ac:dyDescent="0.2">
      <c r="B83" s="55"/>
      <c r="C83" s="68"/>
      <c r="D83" s="61"/>
      <c r="E83" s="61"/>
      <c r="F83" s="340"/>
      <c r="G83" s="341"/>
      <c r="H83" s="341"/>
      <c r="I83" s="342"/>
      <c r="J83" s="69"/>
      <c r="K83" s="381"/>
      <c r="L83" s="55"/>
    </row>
    <row r="84" spans="2:16" x14ac:dyDescent="0.2">
      <c r="B84" s="55"/>
      <c r="C84" s="68"/>
      <c r="D84" s="61"/>
      <c r="E84" s="61"/>
      <c r="F84" s="340"/>
      <c r="G84" s="341"/>
      <c r="H84" s="341"/>
      <c r="I84" s="342"/>
      <c r="J84" s="69"/>
      <c r="K84" s="381"/>
      <c r="L84" s="55"/>
    </row>
    <row r="85" spans="2:16" x14ac:dyDescent="0.2">
      <c r="B85" s="55"/>
      <c r="C85" s="68"/>
      <c r="D85" s="61"/>
      <c r="E85" s="61"/>
      <c r="F85" s="340"/>
      <c r="G85" s="341"/>
      <c r="H85" s="341"/>
      <c r="I85" s="342"/>
      <c r="J85" s="69"/>
      <c r="K85" s="381"/>
      <c r="L85" s="55"/>
    </row>
    <row r="86" spans="2:16" x14ac:dyDescent="0.2">
      <c r="B86" s="55"/>
      <c r="C86" s="68"/>
      <c r="D86" s="61"/>
      <c r="E86" s="61"/>
      <c r="F86" s="340"/>
      <c r="G86" s="341"/>
      <c r="H86" s="341"/>
      <c r="I86" s="342"/>
      <c r="J86" s="69"/>
      <c r="K86" s="381"/>
      <c r="L86" s="55"/>
    </row>
    <row r="87" spans="2:16" x14ac:dyDescent="0.2">
      <c r="B87" s="55"/>
      <c r="C87" s="68"/>
      <c r="D87" s="61"/>
      <c r="E87" s="61"/>
      <c r="F87" s="340"/>
      <c r="G87" s="341"/>
      <c r="H87" s="341"/>
      <c r="I87" s="342"/>
      <c r="J87" s="69"/>
      <c r="K87" s="381"/>
      <c r="L87" s="55"/>
    </row>
    <row r="88" spans="2:16" x14ac:dyDescent="0.2">
      <c r="B88" s="55"/>
      <c r="C88" s="68"/>
      <c r="D88" s="61"/>
      <c r="E88" s="61"/>
      <c r="F88" s="340"/>
      <c r="G88" s="341"/>
      <c r="H88" s="341"/>
      <c r="I88" s="342"/>
      <c r="J88" s="69"/>
      <c r="K88" s="381"/>
      <c r="L88" s="55"/>
    </row>
    <row r="89" spans="2:16" x14ac:dyDescent="0.2">
      <c r="B89" s="55"/>
      <c r="C89" s="70"/>
      <c r="D89" s="71"/>
      <c r="E89" s="71"/>
      <c r="F89" s="343"/>
      <c r="G89" s="344"/>
      <c r="H89" s="344"/>
      <c r="I89" s="345"/>
      <c r="J89" s="72"/>
      <c r="K89" s="382"/>
      <c r="L89" s="55"/>
    </row>
    <row r="90" spans="2:16" x14ac:dyDescent="0.2">
      <c r="B90" s="55"/>
      <c r="C90" s="73"/>
      <c r="D90" s="74"/>
      <c r="E90" s="74"/>
      <c r="F90" s="348" t="s">
        <v>399</v>
      </c>
      <c r="G90" s="371"/>
      <c r="H90" s="371"/>
      <c r="I90" s="349"/>
      <c r="J90" s="75"/>
      <c r="K90" s="387"/>
      <c r="L90" s="55"/>
      <c r="N90" s="53" t="s">
        <v>47</v>
      </c>
      <c r="P90" s="54" t="s">
        <v>93</v>
      </c>
    </row>
    <row r="91" spans="2:16" x14ac:dyDescent="0.2">
      <c r="B91" s="55"/>
      <c r="C91" s="318" t="s">
        <v>112</v>
      </c>
      <c r="D91" s="288"/>
      <c r="E91" s="288"/>
      <c r="F91" s="350"/>
      <c r="G91" s="372"/>
      <c r="H91" s="372"/>
      <c r="I91" s="351"/>
      <c r="J91" s="357" t="s">
        <v>370</v>
      </c>
      <c r="K91" s="388"/>
      <c r="L91" s="55"/>
    </row>
    <row r="92" spans="2:16" x14ac:dyDescent="0.2">
      <c r="B92" s="55"/>
      <c r="C92" s="318"/>
      <c r="D92" s="288"/>
      <c r="E92" s="288"/>
      <c r="F92" s="350"/>
      <c r="G92" s="372"/>
      <c r="H92" s="372"/>
      <c r="I92" s="351"/>
      <c r="J92" s="357"/>
      <c r="K92" s="388"/>
      <c r="L92" s="55"/>
    </row>
    <row r="93" spans="2:16" x14ac:dyDescent="0.2">
      <c r="B93" s="55"/>
      <c r="C93" s="318"/>
      <c r="D93" s="288"/>
      <c r="E93" s="288"/>
      <c r="F93" s="350"/>
      <c r="G93" s="372"/>
      <c r="H93" s="372"/>
      <c r="I93" s="351"/>
      <c r="J93" s="357"/>
      <c r="K93" s="388"/>
      <c r="L93" s="55"/>
    </row>
    <row r="94" spans="2:16" x14ac:dyDescent="0.2">
      <c r="B94" s="55"/>
      <c r="C94" s="318"/>
      <c r="D94" s="288"/>
      <c r="E94" s="288"/>
      <c r="F94" s="350"/>
      <c r="G94" s="372"/>
      <c r="H94" s="372"/>
      <c r="I94" s="351"/>
      <c r="J94" s="357"/>
      <c r="K94" s="388"/>
      <c r="L94" s="55"/>
    </row>
    <row r="95" spans="2:16" x14ac:dyDescent="0.2">
      <c r="B95" s="55"/>
      <c r="C95" s="318"/>
      <c r="D95" s="288"/>
      <c r="E95" s="288"/>
      <c r="F95" s="350"/>
      <c r="G95" s="372"/>
      <c r="H95" s="372"/>
      <c r="I95" s="351"/>
      <c r="J95" s="357"/>
      <c r="K95" s="388"/>
      <c r="L95" s="55"/>
    </row>
    <row r="96" spans="2:16" x14ac:dyDescent="0.2">
      <c r="B96" s="55"/>
      <c r="C96" s="318"/>
      <c r="D96" s="288"/>
      <c r="E96" s="288"/>
      <c r="F96" s="350"/>
      <c r="G96" s="372"/>
      <c r="H96" s="372"/>
      <c r="I96" s="351"/>
      <c r="J96" s="357"/>
      <c r="K96" s="388"/>
      <c r="L96" s="55"/>
    </row>
    <row r="97" spans="2:12" x14ac:dyDescent="0.2">
      <c r="B97" s="55"/>
      <c r="C97" s="318"/>
      <c r="D97" s="288"/>
      <c r="E97" s="288"/>
      <c r="F97" s="350"/>
      <c r="G97" s="372"/>
      <c r="H97" s="372"/>
      <c r="I97" s="351"/>
      <c r="J97" s="357"/>
      <c r="K97" s="388"/>
      <c r="L97" s="55"/>
    </row>
    <row r="98" spans="2:12" x14ac:dyDescent="0.2">
      <c r="B98" s="55"/>
      <c r="C98" s="318"/>
      <c r="D98" s="288"/>
      <c r="E98" s="288"/>
      <c r="F98" s="350"/>
      <c r="G98" s="372"/>
      <c r="H98" s="372"/>
      <c r="I98" s="351"/>
      <c r="J98" s="357"/>
      <c r="K98" s="388"/>
      <c r="L98" s="55"/>
    </row>
    <row r="99" spans="2:12" x14ac:dyDescent="0.2">
      <c r="B99" s="55"/>
      <c r="C99" s="318"/>
      <c r="D99" s="288"/>
      <c r="E99" s="288"/>
      <c r="F99" s="350"/>
      <c r="G99" s="372"/>
      <c r="H99" s="372"/>
      <c r="I99" s="351"/>
      <c r="J99" s="357"/>
      <c r="K99" s="388"/>
      <c r="L99" s="55"/>
    </row>
    <row r="100" spans="2:12" x14ac:dyDescent="0.2">
      <c r="B100" s="55"/>
      <c r="C100" s="318"/>
      <c r="D100" s="288"/>
      <c r="E100" s="288"/>
      <c r="F100" s="350"/>
      <c r="G100" s="372"/>
      <c r="H100" s="372"/>
      <c r="I100" s="351"/>
      <c r="J100" s="357"/>
      <c r="K100" s="388"/>
      <c r="L100" s="55"/>
    </row>
    <row r="101" spans="2:12" x14ac:dyDescent="0.2">
      <c r="B101" s="55"/>
      <c r="C101" s="318"/>
      <c r="D101" s="288"/>
      <c r="E101" s="288"/>
      <c r="F101" s="350"/>
      <c r="G101" s="372"/>
      <c r="H101" s="372"/>
      <c r="I101" s="351"/>
      <c r="J101" s="357"/>
      <c r="K101" s="388"/>
      <c r="L101" s="55"/>
    </row>
    <row r="102" spans="2:12" x14ac:dyDescent="0.2">
      <c r="B102" s="55"/>
      <c r="C102" s="318"/>
      <c r="D102" s="288"/>
      <c r="E102" s="288"/>
      <c r="F102" s="350"/>
      <c r="G102" s="372"/>
      <c r="H102" s="372"/>
      <c r="I102" s="351"/>
      <c r="J102" s="357"/>
      <c r="K102" s="388"/>
      <c r="L102" s="55"/>
    </row>
    <row r="103" spans="2:12" x14ac:dyDescent="0.2">
      <c r="B103" s="55"/>
      <c r="C103" s="318"/>
      <c r="D103" s="288"/>
      <c r="E103" s="288"/>
      <c r="F103" s="350"/>
      <c r="G103" s="372"/>
      <c r="H103" s="372"/>
      <c r="I103" s="351"/>
      <c r="J103" s="357"/>
      <c r="K103" s="388"/>
      <c r="L103" s="55"/>
    </row>
    <row r="104" spans="2:12" x14ac:dyDescent="0.2">
      <c r="B104" s="55"/>
      <c r="C104" s="318"/>
      <c r="D104" s="288"/>
      <c r="E104" s="288"/>
      <c r="F104" s="350"/>
      <c r="G104" s="372"/>
      <c r="H104" s="372"/>
      <c r="I104" s="351"/>
      <c r="J104" s="357"/>
      <c r="K104" s="388"/>
      <c r="L104" s="55"/>
    </row>
    <row r="105" spans="2:12" x14ac:dyDescent="0.2">
      <c r="B105" s="55"/>
      <c r="C105" s="318"/>
      <c r="D105" s="288"/>
      <c r="E105" s="288"/>
      <c r="F105" s="350"/>
      <c r="G105" s="372"/>
      <c r="H105" s="372"/>
      <c r="I105" s="351"/>
      <c r="J105" s="357"/>
      <c r="K105" s="388"/>
      <c r="L105" s="55"/>
    </row>
    <row r="106" spans="2:12" x14ac:dyDescent="0.2">
      <c r="B106" s="55"/>
      <c r="C106" s="318"/>
      <c r="D106" s="288"/>
      <c r="E106" s="288"/>
      <c r="F106" s="350"/>
      <c r="G106" s="372"/>
      <c r="H106" s="372"/>
      <c r="I106" s="351"/>
      <c r="J106" s="357"/>
      <c r="K106" s="388"/>
      <c r="L106" s="55"/>
    </row>
    <row r="107" spans="2:12" x14ac:dyDescent="0.2">
      <c r="B107" s="55"/>
      <c r="C107" s="318"/>
      <c r="D107" s="288"/>
      <c r="E107" s="288"/>
      <c r="F107" s="350"/>
      <c r="G107" s="372"/>
      <c r="H107" s="372"/>
      <c r="I107" s="351"/>
      <c r="J107" s="357"/>
      <c r="K107" s="388"/>
      <c r="L107" s="55"/>
    </row>
    <row r="108" spans="2:12" x14ac:dyDescent="0.2">
      <c r="B108" s="55"/>
      <c r="C108" s="318"/>
      <c r="D108" s="288"/>
      <c r="E108" s="288"/>
      <c r="F108" s="350"/>
      <c r="G108" s="372"/>
      <c r="H108" s="372"/>
      <c r="I108" s="351"/>
      <c r="J108" s="357"/>
      <c r="K108" s="388"/>
      <c r="L108" s="55"/>
    </row>
    <row r="109" spans="2:12" x14ac:dyDescent="0.2">
      <c r="B109" s="55"/>
      <c r="C109" s="318"/>
      <c r="D109" s="288"/>
      <c r="E109" s="288"/>
      <c r="F109" s="350"/>
      <c r="G109" s="372"/>
      <c r="H109" s="372"/>
      <c r="I109" s="351"/>
      <c r="J109" s="357"/>
      <c r="K109" s="388"/>
      <c r="L109" s="55"/>
    </row>
    <row r="110" spans="2:12" x14ac:dyDescent="0.2">
      <c r="B110" s="55"/>
      <c r="C110" s="318"/>
      <c r="D110" s="288"/>
      <c r="E110" s="288"/>
      <c r="F110" s="350"/>
      <c r="G110" s="372"/>
      <c r="H110" s="372"/>
      <c r="I110" s="351"/>
      <c r="J110" s="357"/>
      <c r="K110" s="388"/>
      <c r="L110" s="55"/>
    </row>
    <row r="111" spans="2:12" x14ac:dyDescent="0.2">
      <c r="B111" s="55"/>
      <c r="C111" s="318"/>
      <c r="D111" s="288"/>
      <c r="E111" s="288"/>
      <c r="F111" s="350"/>
      <c r="G111" s="372"/>
      <c r="H111" s="372"/>
      <c r="I111" s="351"/>
      <c r="J111" s="357"/>
      <c r="K111" s="388"/>
      <c r="L111" s="55"/>
    </row>
    <row r="112" spans="2:12" x14ac:dyDescent="0.2">
      <c r="B112" s="55"/>
      <c r="C112" s="318"/>
      <c r="D112" s="288"/>
      <c r="E112" s="288"/>
      <c r="F112" s="350"/>
      <c r="G112" s="372"/>
      <c r="H112" s="372"/>
      <c r="I112" s="351"/>
      <c r="J112" s="357"/>
      <c r="K112" s="388"/>
      <c r="L112" s="55"/>
    </row>
    <row r="113" spans="2:14" x14ac:dyDescent="0.2">
      <c r="B113" s="55"/>
      <c r="C113" s="318"/>
      <c r="D113" s="288"/>
      <c r="E113" s="288"/>
      <c r="F113" s="350"/>
      <c r="G113" s="372"/>
      <c r="H113" s="372"/>
      <c r="I113" s="351"/>
      <c r="J113" s="357"/>
      <c r="K113" s="388"/>
      <c r="L113" s="55"/>
    </row>
    <row r="114" spans="2:14" x14ac:dyDescent="0.2">
      <c r="B114" s="55"/>
      <c r="C114" s="318"/>
      <c r="D114" s="288"/>
      <c r="E114" s="288"/>
      <c r="F114" s="350"/>
      <c r="G114" s="372"/>
      <c r="H114" s="372"/>
      <c r="I114" s="351"/>
      <c r="J114" s="357"/>
      <c r="K114" s="388"/>
      <c r="L114" s="55"/>
    </row>
    <row r="115" spans="2:14" x14ac:dyDescent="0.2">
      <c r="B115" s="55"/>
      <c r="C115" s="318"/>
      <c r="D115" s="288"/>
      <c r="E115" s="288"/>
      <c r="F115" s="350"/>
      <c r="G115" s="372"/>
      <c r="H115" s="372"/>
      <c r="I115" s="351"/>
      <c r="J115" s="357"/>
      <c r="K115" s="388"/>
      <c r="L115" s="55"/>
    </row>
    <row r="116" spans="2:14" x14ac:dyDescent="0.2">
      <c r="B116" s="55"/>
      <c r="C116" s="318"/>
      <c r="D116" s="288"/>
      <c r="E116" s="288"/>
      <c r="F116" s="350"/>
      <c r="G116" s="372"/>
      <c r="H116" s="372"/>
      <c r="I116" s="351"/>
      <c r="J116" s="357"/>
      <c r="K116" s="388"/>
      <c r="L116" s="55"/>
    </row>
    <row r="117" spans="2:14" x14ac:dyDescent="0.2">
      <c r="B117" s="55"/>
      <c r="C117" s="70"/>
      <c r="D117" s="71"/>
      <c r="E117" s="71"/>
      <c r="F117" s="352"/>
      <c r="G117" s="373"/>
      <c r="H117" s="373"/>
      <c r="I117" s="353"/>
      <c r="J117" s="72"/>
      <c r="K117" s="389"/>
      <c r="L117" s="55"/>
    </row>
    <row r="118" spans="2:14" x14ac:dyDescent="0.2">
      <c r="B118" s="55"/>
      <c r="C118" s="73"/>
      <c r="D118" s="74"/>
      <c r="E118" s="74"/>
      <c r="F118" s="76"/>
      <c r="G118" s="77"/>
      <c r="H118" s="77"/>
      <c r="I118" s="78"/>
      <c r="J118" s="410" t="s">
        <v>214</v>
      </c>
      <c r="K118" s="387"/>
      <c r="L118" s="55"/>
      <c r="N118" s="53">
        <v>0</v>
      </c>
    </row>
    <row r="119" spans="2:14" x14ac:dyDescent="0.2">
      <c r="B119" s="55"/>
      <c r="C119" s="318" t="s">
        <v>114</v>
      </c>
      <c r="D119" s="288"/>
      <c r="E119" s="288"/>
      <c r="F119" s="355" t="s">
        <v>312</v>
      </c>
      <c r="G119" s="356"/>
      <c r="H119" s="356"/>
      <c r="I119" s="357"/>
      <c r="J119" s="411"/>
      <c r="K119" s="388"/>
      <c r="L119" s="55"/>
    </row>
    <row r="120" spans="2:14" x14ac:dyDescent="0.2">
      <c r="B120" s="55"/>
      <c r="C120" s="318"/>
      <c r="D120" s="288"/>
      <c r="E120" s="288"/>
      <c r="F120" s="355"/>
      <c r="G120" s="356"/>
      <c r="H120" s="356"/>
      <c r="I120" s="357"/>
      <c r="J120" s="411"/>
      <c r="K120" s="388"/>
      <c r="L120" s="55"/>
    </row>
    <row r="121" spans="2:14" x14ac:dyDescent="0.2">
      <c r="B121" s="55"/>
      <c r="C121" s="318"/>
      <c r="D121" s="288"/>
      <c r="E121" s="288"/>
      <c r="F121" s="355"/>
      <c r="G121" s="356"/>
      <c r="H121" s="356"/>
      <c r="I121" s="357"/>
      <c r="J121" s="411"/>
      <c r="K121" s="388"/>
      <c r="L121" s="55"/>
    </row>
    <row r="122" spans="2:14" x14ac:dyDescent="0.2">
      <c r="B122" s="55"/>
      <c r="C122" s="318"/>
      <c r="D122" s="288"/>
      <c r="E122" s="288"/>
      <c r="F122" s="355"/>
      <c r="G122" s="356"/>
      <c r="H122" s="356"/>
      <c r="I122" s="357"/>
      <c r="J122" s="411"/>
      <c r="K122" s="388"/>
      <c r="L122" s="55"/>
    </row>
    <row r="123" spans="2:14" x14ac:dyDescent="0.2">
      <c r="B123" s="55"/>
      <c r="C123" s="318"/>
      <c r="D123" s="288"/>
      <c r="E123" s="288"/>
      <c r="F123" s="355"/>
      <c r="G123" s="356"/>
      <c r="H123" s="356"/>
      <c r="I123" s="357"/>
      <c r="J123" s="411"/>
      <c r="K123" s="388"/>
      <c r="L123" s="55"/>
    </row>
    <row r="124" spans="2:14" x14ac:dyDescent="0.2">
      <c r="B124" s="55"/>
      <c r="C124" s="318"/>
      <c r="D124" s="288"/>
      <c r="E124" s="288"/>
      <c r="F124" s="355"/>
      <c r="G124" s="356"/>
      <c r="H124" s="356"/>
      <c r="I124" s="357"/>
      <c r="J124" s="411"/>
      <c r="K124" s="388"/>
      <c r="L124" s="55"/>
    </row>
    <row r="125" spans="2:14" x14ac:dyDescent="0.2">
      <c r="B125" s="55"/>
      <c r="C125" s="70"/>
      <c r="D125" s="71"/>
      <c r="E125" s="71"/>
      <c r="F125" s="70"/>
      <c r="G125" s="71"/>
      <c r="H125" s="71"/>
      <c r="I125" s="79"/>
      <c r="J125" s="412"/>
      <c r="K125" s="389"/>
      <c r="L125" s="55"/>
    </row>
    <row r="126" spans="2:14" x14ac:dyDescent="0.2">
      <c r="B126" s="55"/>
      <c r="C126" s="73"/>
      <c r="D126" s="74"/>
      <c r="E126" s="74"/>
      <c r="F126" s="348" t="s">
        <v>400</v>
      </c>
      <c r="G126" s="371"/>
      <c r="H126" s="371"/>
      <c r="I126" s="349"/>
      <c r="J126" s="75"/>
      <c r="K126" s="387"/>
      <c r="L126" s="55"/>
      <c r="N126" s="53" t="s">
        <v>48</v>
      </c>
    </row>
    <row r="127" spans="2:14" x14ac:dyDescent="0.2">
      <c r="B127" s="55"/>
      <c r="C127" s="318" t="s">
        <v>115</v>
      </c>
      <c r="D127" s="288"/>
      <c r="E127" s="288"/>
      <c r="F127" s="350"/>
      <c r="G127" s="372"/>
      <c r="H127" s="372"/>
      <c r="I127" s="351"/>
      <c r="J127" s="357" t="s">
        <v>371</v>
      </c>
      <c r="K127" s="388"/>
      <c r="L127" s="55"/>
    </row>
    <row r="128" spans="2:14" x14ac:dyDescent="0.2">
      <c r="B128" s="55"/>
      <c r="C128" s="318"/>
      <c r="D128" s="288"/>
      <c r="E128" s="288"/>
      <c r="F128" s="350"/>
      <c r="G128" s="372"/>
      <c r="H128" s="372"/>
      <c r="I128" s="351"/>
      <c r="J128" s="357"/>
      <c r="K128" s="388"/>
      <c r="L128" s="55"/>
    </row>
    <row r="129" spans="2:14" x14ac:dyDescent="0.2">
      <c r="B129" s="55"/>
      <c r="C129" s="318"/>
      <c r="D129" s="288"/>
      <c r="E129" s="288"/>
      <c r="F129" s="350"/>
      <c r="G129" s="372"/>
      <c r="H129" s="372"/>
      <c r="I129" s="351"/>
      <c r="J129" s="357"/>
      <c r="K129" s="388"/>
      <c r="L129" s="55"/>
    </row>
    <row r="130" spans="2:14" x14ac:dyDescent="0.2">
      <c r="B130" s="55"/>
      <c r="C130" s="318"/>
      <c r="D130" s="288"/>
      <c r="E130" s="288"/>
      <c r="F130" s="350"/>
      <c r="G130" s="372"/>
      <c r="H130" s="372"/>
      <c r="I130" s="351"/>
      <c r="J130" s="357"/>
      <c r="K130" s="388"/>
      <c r="L130" s="55"/>
    </row>
    <row r="131" spans="2:14" x14ac:dyDescent="0.2">
      <c r="B131" s="55"/>
      <c r="C131" s="318"/>
      <c r="D131" s="288"/>
      <c r="E131" s="288"/>
      <c r="F131" s="350"/>
      <c r="G131" s="372"/>
      <c r="H131" s="372"/>
      <c r="I131" s="351"/>
      <c r="J131" s="357"/>
      <c r="K131" s="388"/>
      <c r="L131" s="55"/>
    </row>
    <row r="132" spans="2:14" x14ac:dyDescent="0.2">
      <c r="B132" s="55"/>
      <c r="C132" s="318"/>
      <c r="D132" s="288"/>
      <c r="E132" s="288"/>
      <c r="F132" s="350"/>
      <c r="G132" s="372"/>
      <c r="H132" s="372"/>
      <c r="I132" s="351"/>
      <c r="J132" s="357"/>
      <c r="K132" s="388"/>
      <c r="L132" s="55"/>
    </row>
    <row r="133" spans="2:14" x14ac:dyDescent="0.2">
      <c r="B133" s="55"/>
      <c r="C133" s="318"/>
      <c r="D133" s="288"/>
      <c r="E133" s="288"/>
      <c r="F133" s="350"/>
      <c r="G133" s="372"/>
      <c r="H133" s="372"/>
      <c r="I133" s="351"/>
      <c r="J133" s="357"/>
      <c r="K133" s="388"/>
      <c r="L133" s="55"/>
    </row>
    <row r="134" spans="2:14" x14ac:dyDescent="0.2">
      <c r="B134" s="55"/>
      <c r="C134" s="318"/>
      <c r="D134" s="288"/>
      <c r="E134" s="288"/>
      <c r="F134" s="350"/>
      <c r="G134" s="372"/>
      <c r="H134" s="372"/>
      <c r="I134" s="351"/>
      <c r="J134" s="357"/>
      <c r="K134" s="388"/>
      <c r="L134" s="55"/>
    </row>
    <row r="135" spans="2:14" x14ac:dyDescent="0.2">
      <c r="B135" s="55"/>
      <c r="C135" s="318"/>
      <c r="D135" s="288"/>
      <c r="E135" s="288"/>
      <c r="F135" s="350"/>
      <c r="G135" s="372"/>
      <c r="H135" s="372"/>
      <c r="I135" s="351"/>
      <c r="J135" s="357"/>
      <c r="K135" s="388"/>
      <c r="L135" s="55"/>
    </row>
    <row r="136" spans="2:14" x14ac:dyDescent="0.2">
      <c r="B136" s="55"/>
      <c r="C136" s="318"/>
      <c r="D136" s="288"/>
      <c r="E136" s="288"/>
      <c r="F136" s="350"/>
      <c r="G136" s="372"/>
      <c r="H136" s="372"/>
      <c r="I136" s="351"/>
      <c r="J136" s="357"/>
      <c r="K136" s="388"/>
      <c r="L136" s="55"/>
    </row>
    <row r="137" spans="2:14" x14ac:dyDescent="0.2">
      <c r="B137" s="55"/>
      <c r="C137" s="318"/>
      <c r="D137" s="288"/>
      <c r="E137" s="288"/>
      <c r="F137" s="350"/>
      <c r="G137" s="372"/>
      <c r="H137" s="372"/>
      <c r="I137" s="351"/>
      <c r="J137" s="357"/>
      <c r="K137" s="388"/>
      <c r="L137" s="55"/>
    </row>
    <row r="138" spans="2:14" x14ac:dyDescent="0.2">
      <c r="B138" s="55"/>
      <c r="C138" s="318"/>
      <c r="D138" s="288"/>
      <c r="E138" s="288"/>
      <c r="F138" s="350"/>
      <c r="G138" s="372"/>
      <c r="H138" s="372"/>
      <c r="I138" s="351"/>
      <c r="J138" s="357"/>
      <c r="K138" s="388"/>
      <c r="L138" s="55"/>
    </row>
    <row r="139" spans="2:14" x14ac:dyDescent="0.2">
      <c r="B139" s="55"/>
      <c r="C139" s="318"/>
      <c r="D139" s="288"/>
      <c r="E139" s="288"/>
      <c r="F139" s="350"/>
      <c r="G139" s="372"/>
      <c r="H139" s="372"/>
      <c r="I139" s="351"/>
      <c r="J139" s="357"/>
      <c r="K139" s="388"/>
      <c r="L139" s="55"/>
    </row>
    <row r="140" spans="2:14" x14ac:dyDescent="0.2">
      <c r="B140" s="55"/>
      <c r="C140" s="318"/>
      <c r="D140" s="288"/>
      <c r="E140" s="288"/>
      <c r="F140" s="350"/>
      <c r="G140" s="372"/>
      <c r="H140" s="372"/>
      <c r="I140" s="351"/>
      <c r="J140" s="357"/>
      <c r="K140" s="388"/>
      <c r="L140" s="55"/>
    </row>
    <row r="141" spans="2:14" x14ac:dyDescent="0.2">
      <c r="B141" s="55"/>
      <c r="C141" s="318"/>
      <c r="D141" s="288"/>
      <c r="E141" s="288"/>
      <c r="F141" s="350"/>
      <c r="G141" s="372"/>
      <c r="H141" s="372"/>
      <c r="I141" s="351"/>
      <c r="J141" s="357"/>
      <c r="K141" s="388"/>
      <c r="L141" s="55"/>
    </row>
    <row r="142" spans="2:14" x14ac:dyDescent="0.2">
      <c r="B142" s="55"/>
      <c r="C142" s="70"/>
      <c r="D142" s="71"/>
      <c r="E142" s="71"/>
      <c r="F142" s="352"/>
      <c r="G142" s="373"/>
      <c r="H142" s="373"/>
      <c r="I142" s="353"/>
      <c r="J142" s="72"/>
      <c r="K142" s="389"/>
      <c r="L142" s="55"/>
    </row>
    <row r="143" spans="2:14" x14ac:dyDescent="0.2">
      <c r="B143" s="55"/>
      <c r="C143" s="73"/>
      <c r="D143" s="74"/>
      <c r="E143" s="74"/>
      <c r="F143" s="348" t="s">
        <v>401</v>
      </c>
      <c r="G143" s="371"/>
      <c r="H143" s="371"/>
      <c r="I143" s="349"/>
      <c r="J143" s="75"/>
      <c r="K143" s="387"/>
      <c r="L143" s="55"/>
      <c r="N143" s="53" t="s">
        <v>50</v>
      </c>
    </row>
    <row r="144" spans="2:14" x14ac:dyDescent="0.2">
      <c r="B144" s="55"/>
      <c r="C144" s="318" t="s">
        <v>116</v>
      </c>
      <c r="D144" s="288"/>
      <c r="E144" s="288"/>
      <c r="F144" s="350"/>
      <c r="G144" s="372"/>
      <c r="H144" s="372"/>
      <c r="I144" s="351"/>
      <c r="J144" s="357" t="s">
        <v>372</v>
      </c>
      <c r="K144" s="388"/>
      <c r="L144" s="55"/>
    </row>
    <row r="145" spans="2:14" x14ac:dyDescent="0.2">
      <c r="B145" s="55"/>
      <c r="C145" s="318"/>
      <c r="D145" s="288"/>
      <c r="E145" s="288"/>
      <c r="F145" s="350"/>
      <c r="G145" s="372"/>
      <c r="H145" s="372"/>
      <c r="I145" s="351"/>
      <c r="J145" s="357"/>
      <c r="K145" s="388"/>
      <c r="L145" s="55"/>
    </row>
    <row r="146" spans="2:14" x14ac:dyDescent="0.2">
      <c r="B146" s="55"/>
      <c r="C146" s="318"/>
      <c r="D146" s="288"/>
      <c r="E146" s="288"/>
      <c r="F146" s="350"/>
      <c r="G146" s="372"/>
      <c r="H146" s="372"/>
      <c r="I146" s="351"/>
      <c r="J146" s="357"/>
      <c r="K146" s="388"/>
      <c r="L146" s="55"/>
    </row>
    <row r="147" spans="2:14" x14ac:dyDescent="0.2">
      <c r="B147" s="55"/>
      <c r="C147" s="318"/>
      <c r="D147" s="288"/>
      <c r="E147" s="288"/>
      <c r="F147" s="350"/>
      <c r="G147" s="372"/>
      <c r="H147" s="372"/>
      <c r="I147" s="351"/>
      <c r="J147" s="357"/>
      <c r="K147" s="388"/>
      <c r="L147" s="55"/>
    </row>
    <row r="148" spans="2:14" x14ac:dyDescent="0.2">
      <c r="B148" s="55"/>
      <c r="C148" s="318"/>
      <c r="D148" s="288"/>
      <c r="E148" s="288"/>
      <c r="F148" s="350"/>
      <c r="G148" s="372"/>
      <c r="H148" s="372"/>
      <c r="I148" s="351"/>
      <c r="J148" s="357"/>
      <c r="K148" s="388"/>
      <c r="L148" s="55"/>
    </row>
    <row r="149" spans="2:14" x14ac:dyDescent="0.2">
      <c r="B149" s="55"/>
      <c r="C149" s="318"/>
      <c r="D149" s="288"/>
      <c r="E149" s="288"/>
      <c r="F149" s="350"/>
      <c r="G149" s="372"/>
      <c r="H149" s="372"/>
      <c r="I149" s="351"/>
      <c r="J149" s="357"/>
      <c r="K149" s="388"/>
      <c r="L149" s="55"/>
    </row>
    <row r="150" spans="2:14" x14ac:dyDescent="0.2">
      <c r="B150" s="55"/>
      <c r="C150" s="318"/>
      <c r="D150" s="288"/>
      <c r="E150" s="288"/>
      <c r="F150" s="350"/>
      <c r="G150" s="372"/>
      <c r="H150" s="372"/>
      <c r="I150" s="351"/>
      <c r="J150" s="357"/>
      <c r="K150" s="388"/>
      <c r="L150" s="55"/>
    </row>
    <row r="151" spans="2:14" x14ac:dyDescent="0.2">
      <c r="B151" s="55"/>
      <c r="C151" s="318"/>
      <c r="D151" s="288"/>
      <c r="E151" s="288"/>
      <c r="F151" s="350"/>
      <c r="G151" s="372"/>
      <c r="H151" s="372"/>
      <c r="I151" s="351"/>
      <c r="J151" s="357"/>
      <c r="K151" s="388"/>
      <c r="L151" s="55"/>
    </row>
    <row r="152" spans="2:14" x14ac:dyDescent="0.2">
      <c r="B152" s="55"/>
      <c r="C152" s="318"/>
      <c r="D152" s="288"/>
      <c r="E152" s="288"/>
      <c r="F152" s="350"/>
      <c r="G152" s="372"/>
      <c r="H152" s="372"/>
      <c r="I152" s="351"/>
      <c r="J152" s="357"/>
      <c r="K152" s="388"/>
      <c r="L152" s="55"/>
    </row>
    <row r="153" spans="2:14" x14ac:dyDescent="0.2">
      <c r="B153" s="55"/>
      <c r="C153" s="318"/>
      <c r="D153" s="288"/>
      <c r="E153" s="288"/>
      <c r="F153" s="350"/>
      <c r="G153" s="372"/>
      <c r="H153" s="372"/>
      <c r="I153" s="351"/>
      <c r="J153" s="357"/>
      <c r="K153" s="388"/>
      <c r="L153" s="55"/>
    </row>
    <row r="154" spans="2:14" x14ac:dyDescent="0.2">
      <c r="B154" s="55"/>
      <c r="C154" s="318"/>
      <c r="D154" s="288"/>
      <c r="E154" s="288"/>
      <c r="F154" s="350"/>
      <c r="G154" s="372"/>
      <c r="H154" s="372"/>
      <c r="I154" s="351"/>
      <c r="J154" s="357"/>
      <c r="K154" s="388"/>
      <c r="L154" s="55"/>
    </row>
    <row r="155" spans="2:14" x14ac:dyDescent="0.2">
      <c r="B155" s="55"/>
      <c r="C155" s="318"/>
      <c r="D155" s="288"/>
      <c r="E155" s="288"/>
      <c r="F155" s="350"/>
      <c r="G155" s="372"/>
      <c r="H155" s="372"/>
      <c r="I155" s="351"/>
      <c r="J155" s="357"/>
      <c r="K155" s="388"/>
      <c r="L155" s="55"/>
    </row>
    <row r="156" spans="2:14" x14ac:dyDescent="0.2">
      <c r="B156" s="55"/>
      <c r="C156" s="318"/>
      <c r="D156" s="288"/>
      <c r="E156" s="288"/>
      <c r="F156" s="350"/>
      <c r="G156" s="372"/>
      <c r="H156" s="372"/>
      <c r="I156" s="351"/>
      <c r="J156" s="357"/>
      <c r="K156" s="388"/>
      <c r="L156" s="55"/>
    </row>
    <row r="157" spans="2:14" x14ac:dyDescent="0.2">
      <c r="B157" s="55"/>
      <c r="C157" s="318"/>
      <c r="D157" s="288"/>
      <c r="E157" s="288"/>
      <c r="F157" s="350"/>
      <c r="G157" s="372"/>
      <c r="H157" s="372"/>
      <c r="I157" s="351"/>
      <c r="J157" s="357"/>
      <c r="K157" s="388"/>
      <c r="L157" s="55"/>
    </row>
    <row r="158" spans="2:14" x14ac:dyDescent="0.2">
      <c r="B158" s="55"/>
      <c r="C158" s="318"/>
      <c r="D158" s="288"/>
      <c r="E158" s="288"/>
      <c r="F158" s="350"/>
      <c r="G158" s="372"/>
      <c r="H158" s="372"/>
      <c r="I158" s="351"/>
      <c r="J158" s="357"/>
      <c r="K158" s="388"/>
      <c r="L158" s="55"/>
    </row>
    <row r="159" spans="2:14" x14ac:dyDescent="0.2">
      <c r="B159" s="55"/>
      <c r="C159" s="80"/>
      <c r="D159" s="81"/>
      <c r="E159" s="81"/>
      <c r="F159" s="352"/>
      <c r="G159" s="373"/>
      <c r="H159" s="373"/>
      <c r="I159" s="353"/>
      <c r="J159" s="72"/>
      <c r="K159" s="389"/>
      <c r="L159" s="55"/>
    </row>
    <row r="160" spans="2:14" x14ac:dyDescent="0.2">
      <c r="B160" s="55"/>
      <c r="C160" s="317" t="str">
        <f>IF(COUNTIFS(K62:K159,"x")&gt;1,"Bitte setzen Sie nur ein Kreuz.","")</f>
        <v/>
      </c>
      <c r="D160" s="317"/>
      <c r="E160" s="317"/>
      <c r="F160" s="317"/>
      <c r="G160" s="317"/>
      <c r="H160" s="317"/>
      <c r="I160" s="317"/>
      <c r="J160" s="317"/>
      <c r="K160" s="317"/>
      <c r="L160" s="55"/>
      <c r="N160" s="54"/>
    </row>
    <row r="161" spans="2:14" x14ac:dyDescent="0.2">
      <c r="B161" s="55"/>
      <c r="C161" s="317"/>
      <c r="D161" s="317"/>
      <c r="E161" s="317"/>
      <c r="F161" s="317"/>
      <c r="G161" s="317"/>
      <c r="H161" s="317"/>
      <c r="I161" s="317"/>
      <c r="J161" s="317"/>
      <c r="K161" s="317"/>
      <c r="L161" s="55"/>
      <c r="N161" s="54"/>
    </row>
    <row r="162" spans="2:14" x14ac:dyDescent="0.2">
      <c r="B162" s="52"/>
      <c r="C162" s="62" t="s">
        <v>104</v>
      </c>
      <c r="D162" s="61"/>
      <c r="E162" s="61"/>
      <c r="F162" s="61"/>
      <c r="G162" s="61"/>
      <c r="H162" s="61"/>
      <c r="I162" s="61"/>
      <c r="J162" s="61"/>
      <c r="K162" s="61"/>
      <c r="L162" s="52"/>
    </row>
    <row r="163" spans="2:14" x14ac:dyDescent="0.2">
      <c r="B163" s="52"/>
      <c r="C163" s="327"/>
      <c r="D163" s="328"/>
      <c r="E163" s="328"/>
      <c r="F163" s="328"/>
      <c r="G163" s="328"/>
      <c r="H163" s="328"/>
      <c r="I163" s="328"/>
      <c r="J163" s="328"/>
      <c r="K163" s="329"/>
      <c r="L163" s="52"/>
    </row>
    <row r="164" spans="2:14" x14ac:dyDescent="0.2">
      <c r="B164" s="52"/>
      <c r="C164" s="330"/>
      <c r="D164" s="331"/>
      <c r="E164" s="331"/>
      <c r="F164" s="331"/>
      <c r="G164" s="331"/>
      <c r="H164" s="331"/>
      <c r="I164" s="331"/>
      <c r="J164" s="331"/>
      <c r="K164" s="332"/>
      <c r="L164" s="52"/>
    </row>
    <row r="165" spans="2:14" x14ac:dyDescent="0.2">
      <c r="B165" s="52"/>
      <c r="C165" s="330"/>
      <c r="D165" s="331"/>
      <c r="E165" s="331"/>
      <c r="F165" s="331"/>
      <c r="G165" s="331"/>
      <c r="H165" s="331"/>
      <c r="I165" s="331"/>
      <c r="J165" s="331"/>
      <c r="K165" s="332"/>
      <c r="L165" s="52"/>
    </row>
    <row r="166" spans="2:14" x14ac:dyDescent="0.2">
      <c r="B166" s="52"/>
      <c r="C166" s="330"/>
      <c r="D166" s="331"/>
      <c r="E166" s="331"/>
      <c r="F166" s="331"/>
      <c r="G166" s="331"/>
      <c r="H166" s="331"/>
      <c r="I166" s="331"/>
      <c r="J166" s="331"/>
      <c r="K166" s="332"/>
      <c r="L166" s="52"/>
    </row>
    <row r="167" spans="2:14" x14ac:dyDescent="0.2">
      <c r="B167" s="52"/>
      <c r="C167" s="330"/>
      <c r="D167" s="331"/>
      <c r="E167" s="331"/>
      <c r="F167" s="331"/>
      <c r="G167" s="331"/>
      <c r="H167" s="331"/>
      <c r="I167" s="331"/>
      <c r="J167" s="331"/>
      <c r="K167" s="332"/>
      <c r="L167" s="52"/>
    </row>
    <row r="168" spans="2:14" x14ac:dyDescent="0.2">
      <c r="B168" s="52"/>
      <c r="C168" s="333"/>
      <c r="D168" s="334"/>
      <c r="E168" s="334"/>
      <c r="F168" s="334"/>
      <c r="G168" s="334"/>
      <c r="H168" s="334"/>
      <c r="I168" s="334"/>
      <c r="J168" s="334"/>
      <c r="K168" s="335"/>
      <c r="L168" s="52"/>
    </row>
    <row r="169" spans="2:14" x14ac:dyDescent="0.2">
      <c r="B169" s="52"/>
      <c r="C169" s="52"/>
      <c r="D169" s="52"/>
      <c r="E169" s="52"/>
      <c r="F169" s="52"/>
      <c r="G169" s="52"/>
      <c r="H169" s="52"/>
      <c r="I169" s="52"/>
      <c r="J169" s="52"/>
      <c r="K169" s="52"/>
      <c r="L169" s="52"/>
    </row>
    <row r="170" spans="2:14" x14ac:dyDescent="0.2">
      <c r="B170" s="55"/>
      <c r="C170" s="400" t="s">
        <v>169</v>
      </c>
      <c r="D170" s="400"/>
      <c r="E170" s="400"/>
      <c r="F170" s="400"/>
      <c r="G170" s="400"/>
      <c r="H170" s="400"/>
      <c r="I170" s="400"/>
      <c r="J170" s="400"/>
      <c r="K170" s="400"/>
      <c r="L170" s="55"/>
    </row>
    <row r="171" spans="2:14" x14ac:dyDescent="0.2">
      <c r="B171" s="55"/>
      <c r="C171" s="55"/>
      <c r="D171" s="55"/>
      <c r="E171" s="55"/>
      <c r="F171" s="55"/>
      <c r="G171" s="55"/>
      <c r="H171" s="55"/>
      <c r="I171" s="55"/>
      <c r="J171" s="55"/>
      <c r="K171" s="55"/>
      <c r="L171" s="55"/>
    </row>
    <row r="172" spans="2:14" x14ac:dyDescent="0.2">
      <c r="B172" s="55"/>
      <c r="C172" s="63" t="s">
        <v>12</v>
      </c>
      <c r="D172" s="304" t="s">
        <v>313</v>
      </c>
      <c r="E172" s="304"/>
      <c r="F172" s="304"/>
      <c r="G172" s="304"/>
      <c r="H172" s="304"/>
      <c r="I172" s="304"/>
      <c r="J172" s="304"/>
      <c r="K172" s="304"/>
      <c r="L172" s="55"/>
    </row>
    <row r="173" spans="2:14" x14ac:dyDescent="0.2">
      <c r="B173" s="55"/>
      <c r="C173" s="64"/>
      <c r="D173" s="304"/>
      <c r="E173" s="304"/>
      <c r="F173" s="304"/>
      <c r="G173" s="304"/>
      <c r="H173" s="304"/>
      <c r="I173" s="304"/>
      <c r="J173" s="304"/>
      <c r="K173" s="304"/>
      <c r="L173" s="55"/>
    </row>
    <row r="174" spans="2:14" x14ac:dyDescent="0.2">
      <c r="B174" s="55"/>
      <c r="C174" s="64"/>
      <c r="D174" s="304"/>
      <c r="E174" s="304"/>
      <c r="F174" s="304"/>
      <c r="G174" s="304"/>
      <c r="H174" s="304"/>
      <c r="I174" s="304"/>
      <c r="J174" s="304"/>
      <c r="K174" s="304"/>
      <c r="L174" s="55"/>
    </row>
    <row r="175" spans="2:14" ht="12.75" customHeight="1" x14ac:dyDescent="0.2">
      <c r="B175" s="55"/>
      <c r="C175" s="377" t="s">
        <v>2</v>
      </c>
      <c r="D175" s="378"/>
      <c r="E175" s="403"/>
      <c r="F175" s="377" t="s">
        <v>8</v>
      </c>
      <c r="G175" s="378"/>
      <c r="H175" s="378"/>
      <c r="I175" s="403"/>
      <c r="J175" s="377" t="s">
        <v>186</v>
      </c>
      <c r="K175" s="403"/>
      <c r="L175" s="55"/>
    </row>
    <row r="176" spans="2:14" x14ac:dyDescent="0.2">
      <c r="B176" s="55"/>
      <c r="C176" s="404"/>
      <c r="D176" s="405"/>
      <c r="E176" s="406"/>
      <c r="F176" s="404"/>
      <c r="G176" s="405"/>
      <c r="H176" s="405"/>
      <c r="I176" s="406"/>
      <c r="J176" s="404"/>
      <c r="K176" s="406"/>
      <c r="L176" s="55"/>
    </row>
    <row r="177" spans="2:16" x14ac:dyDescent="0.2">
      <c r="B177" s="55"/>
      <c r="C177" s="65"/>
      <c r="D177" s="66"/>
      <c r="E177" s="66"/>
      <c r="F177" s="82"/>
      <c r="G177" s="83"/>
      <c r="H177" s="83"/>
      <c r="I177" s="78"/>
      <c r="J177" s="67"/>
      <c r="K177" s="407"/>
      <c r="L177" s="55"/>
      <c r="N177" s="53" t="s">
        <v>49</v>
      </c>
      <c r="P177" s="54" t="s">
        <v>94</v>
      </c>
    </row>
    <row r="178" spans="2:16" x14ac:dyDescent="0.2">
      <c r="B178" s="55"/>
      <c r="C178" s="318" t="s">
        <v>228</v>
      </c>
      <c r="D178" s="288"/>
      <c r="E178" s="288"/>
      <c r="F178" s="318" t="s">
        <v>402</v>
      </c>
      <c r="G178" s="288"/>
      <c r="H178" s="288"/>
      <c r="I178" s="319"/>
      <c r="J178" s="401" t="s">
        <v>369</v>
      </c>
      <c r="K178" s="408"/>
      <c r="L178" s="55"/>
    </row>
    <row r="179" spans="2:16" x14ac:dyDescent="0.2">
      <c r="B179" s="55"/>
      <c r="C179" s="318"/>
      <c r="D179" s="288"/>
      <c r="E179" s="288"/>
      <c r="F179" s="318"/>
      <c r="G179" s="288"/>
      <c r="H179" s="288"/>
      <c r="I179" s="319"/>
      <c r="J179" s="401"/>
      <c r="K179" s="408"/>
      <c r="L179" s="55"/>
    </row>
    <row r="180" spans="2:16" x14ac:dyDescent="0.2">
      <c r="B180" s="55"/>
      <c r="C180" s="318"/>
      <c r="D180" s="288"/>
      <c r="E180" s="288"/>
      <c r="F180" s="318"/>
      <c r="G180" s="288"/>
      <c r="H180" s="288"/>
      <c r="I180" s="319"/>
      <c r="J180" s="401"/>
      <c r="K180" s="408"/>
      <c r="L180" s="55"/>
    </row>
    <row r="181" spans="2:16" x14ac:dyDescent="0.2">
      <c r="B181" s="55"/>
      <c r="C181" s="318"/>
      <c r="D181" s="288"/>
      <c r="E181" s="288"/>
      <c r="F181" s="318"/>
      <c r="G181" s="288"/>
      <c r="H181" s="288"/>
      <c r="I181" s="319"/>
      <c r="J181" s="401"/>
      <c r="K181" s="408"/>
      <c r="L181" s="55"/>
    </row>
    <row r="182" spans="2:16" x14ac:dyDescent="0.2">
      <c r="B182" s="55"/>
      <c r="C182" s="68"/>
      <c r="D182" s="61"/>
      <c r="E182" s="61"/>
      <c r="F182" s="318"/>
      <c r="G182" s="288"/>
      <c r="H182" s="288"/>
      <c r="I182" s="319"/>
      <c r="J182" s="401"/>
      <c r="K182" s="408"/>
      <c r="L182" s="55"/>
    </row>
    <row r="183" spans="2:16" x14ac:dyDescent="0.2">
      <c r="B183" s="55"/>
      <c r="C183" s="68"/>
      <c r="D183" s="61"/>
      <c r="E183" s="61"/>
      <c r="F183" s="318"/>
      <c r="G183" s="288"/>
      <c r="H183" s="288"/>
      <c r="I183" s="319"/>
      <c r="J183" s="401"/>
      <c r="K183" s="408"/>
      <c r="L183" s="55"/>
    </row>
    <row r="184" spans="2:16" x14ac:dyDescent="0.2">
      <c r="B184" s="55"/>
      <c r="C184" s="68"/>
      <c r="D184" s="61"/>
      <c r="E184" s="61"/>
      <c r="F184" s="318"/>
      <c r="G184" s="288"/>
      <c r="H184" s="288"/>
      <c r="I184" s="319"/>
      <c r="J184" s="401"/>
      <c r="K184" s="408"/>
      <c r="L184" s="55"/>
    </row>
    <row r="185" spans="2:16" x14ac:dyDescent="0.2">
      <c r="B185" s="55"/>
      <c r="C185" s="68"/>
      <c r="D185" s="61"/>
      <c r="E185" s="61"/>
      <c r="F185" s="318"/>
      <c r="G185" s="288"/>
      <c r="H185" s="288"/>
      <c r="I185" s="319"/>
      <c r="J185" s="401"/>
      <c r="K185" s="408"/>
      <c r="L185" s="55"/>
    </row>
    <row r="186" spans="2:16" x14ac:dyDescent="0.2">
      <c r="B186" s="55"/>
      <c r="C186" s="70"/>
      <c r="D186" s="71"/>
      <c r="E186" s="71"/>
      <c r="F186" s="76"/>
      <c r="G186" s="77"/>
      <c r="H186" s="77"/>
      <c r="I186" s="78"/>
      <c r="J186" s="72"/>
      <c r="K186" s="409"/>
      <c r="L186" s="55"/>
    </row>
    <row r="187" spans="2:16" x14ac:dyDescent="0.2">
      <c r="B187" s="55"/>
      <c r="C187" s="73"/>
      <c r="D187" s="74"/>
      <c r="E187" s="74"/>
      <c r="F187" s="348" t="s">
        <v>403</v>
      </c>
      <c r="G187" s="371"/>
      <c r="H187" s="371"/>
      <c r="I187" s="349"/>
      <c r="J187" s="75"/>
      <c r="K187" s="358"/>
      <c r="L187" s="55"/>
      <c r="N187" s="53" t="s">
        <v>47</v>
      </c>
      <c r="P187" s="54" t="s">
        <v>95</v>
      </c>
    </row>
    <row r="188" spans="2:16" x14ac:dyDescent="0.2">
      <c r="B188" s="55"/>
      <c r="C188" s="318" t="s">
        <v>229</v>
      </c>
      <c r="D188" s="288"/>
      <c r="E188" s="288"/>
      <c r="F188" s="350"/>
      <c r="G188" s="372"/>
      <c r="H188" s="372"/>
      <c r="I188" s="351"/>
      <c r="J188" s="357" t="s">
        <v>370</v>
      </c>
      <c r="K188" s="359"/>
      <c r="L188" s="55"/>
    </row>
    <row r="189" spans="2:16" x14ac:dyDescent="0.2">
      <c r="B189" s="55"/>
      <c r="C189" s="318"/>
      <c r="D189" s="288"/>
      <c r="E189" s="288"/>
      <c r="F189" s="350"/>
      <c r="G189" s="372"/>
      <c r="H189" s="372"/>
      <c r="I189" s="351"/>
      <c r="J189" s="357"/>
      <c r="K189" s="359"/>
      <c r="L189" s="55"/>
    </row>
    <row r="190" spans="2:16" x14ac:dyDescent="0.2">
      <c r="B190" s="55"/>
      <c r="C190" s="318"/>
      <c r="D190" s="288"/>
      <c r="E190" s="288"/>
      <c r="F190" s="350"/>
      <c r="G190" s="372"/>
      <c r="H190" s="372"/>
      <c r="I190" s="351"/>
      <c r="J190" s="357"/>
      <c r="K190" s="359"/>
      <c r="L190" s="55"/>
    </row>
    <row r="191" spans="2:16" x14ac:dyDescent="0.2">
      <c r="B191" s="55"/>
      <c r="C191" s="318"/>
      <c r="D191" s="288"/>
      <c r="E191" s="288"/>
      <c r="F191" s="350"/>
      <c r="G191" s="372"/>
      <c r="H191" s="372"/>
      <c r="I191" s="351"/>
      <c r="J191" s="357"/>
      <c r="K191" s="359"/>
      <c r="L191" s="55"/>
    </row>
    <row r="192" spans="2:16" x14ac:dyDescent="0.2">
      <c r="B192" s="55"/>
      <c r="C192" s="318"/>
      <c r="D192" s="288"/>
      <c r="E192" s="288"/>
      <c r="F192" s="350"/>
      <c r="G192" s="372"/>
      <c r="H192" s="372"/>
      <c r="I192" s="351"/>
      <c r="J192" s="357"/>
      <c r="K192" s="359"/>
      <c r="L192" s="55"/>
    </row>
    <row r="193" spans="2:14" x14ac:dyDescent="0.2">
      <c r="B193" s="55"/>
      <c r="C193" s="318"/>
      <c r="D193" s="288"/>
      <c r="E193" s="288"/>
      <c r="F193" s="350"/>
      <c r="G193" s="372"/>
      <c r="H193" s="372"/>
      <c r="I193" s="351"/>
      <c r="J193" s="357"/>
      <c r="K193" s="359"/>
      <c r="L193" s="55"/>
    </row>
    <row r="194" spans="2:14" x14ac:dyDescent="0.2">
      <c r="B194" s="55"/>
      <c r="C194" s="318"/>
      <c r="D194" s="288"/>
      <c r="E194" s="288"/>
      <c r="F194" s="350"/>
      <c r="G194" s="372"/>
      <c r="H194" s="372"/>
      <c r="I194" s="351"/>
      <c r="J194" s="357"/>
      <c r="K194" s="359"/>
      <c r="L194" s="55"/>
    </row>
    <row r="195" spans="2:14" x14ac:dyDescent="0.2">
      <c r="B195" s="55"/>
      <c r="C195" s="318"/>
      <c r="D195" s="288"/>
      <c r="E195" s="288"/>
      <c r="F195" s="350"/>
      <c r="G195" s="372"/>
      <c r="H195" s="372"/>
      <c r="I195" s="351"/>
      <c r="J195" s="357"/>
      <c r="K195" s="359"/>
      <c r="L195" s="55"/>
    </row>
    <row r="196" spans="2:14" x14ac:dyDescent="0.2">
      <c r="B196" s="55"/>
      <c r="C196" s="70"/>
      <c r="D196" s="71"/>
      <c r="E196" s="71"/>
      <c r="F196" s="352"/>
      <c r="G196" s="373"/>
      <c r="H196" s="373"/>
      <c r="I196" s="353"/>
      <c r="J196" s="72"/>
      <c r="K196" s="360"/>
      <c r="L196" s="55"/>
    </row>
    <row r="197" spans="2:14" x14ac:dyDescent="0.2">
      <c r="B197" s="55"/>
      <c r="C197" s="73"/>
      <c r="D197" s="74"/>
      <c r="E197" s="74"/>
      <c r="F197" s="76"/>
      <c r="G197" s="77"/>
      <c r="H197" s="77"/>
      <c r="I197" s="78"/>
      <c r="J197" s="410" t="s">
        <v>214</v>
      </c>
      <c r="K197" s="358"/>
      <c r="L197" s="55"/>
      <c r="N197" s="53">
        <v>0</v>
      </c>
    </row>
    <row r="198" spans="2:14" x14ac:dyDescent="0.2">
      <c r="B198" s="55"/>
      <c r="C198" s="318" t="s">
        <v>117</v>
      </c>
      <c r="D198" s="288"/>
      <c r="E198" s="319"/>
      <c r="F198" s="355" t="s">
        <v>314</v>
      </c>
      <c r="G198" s="356"/>
      <c r="H198" s="356"/>
      <c r="I198" s="357"/>
      <c r="J198" s="411"/>
      <c r="K198" s="359"/>
      <c r="L198" s="55"/>
    </row>
    <row r="199" spans="2:14" x14ac:dyDescent="0.2">
      <c r="B199" s="55"/>
      <c r="C199" s="318"/>
      <c r="D199" s="288"/>
      <c r="E199" s="319"/>
      <c r="F199" s="355"/>
      <c r="G199" s="356"/>
      <c r="H199" s="356"/>
      <c r="I199" s="357"/>
      <c r="J199" s="411"/>
      <c r="K199" s="359"/>
      <c r="L199" s="55"/>
    </row>
    <row r="200" spans="2:14" x14ac:dyDescent="0.2">
      <c r="B200" s="55"/>
      <c r="C200" s="318"/>
      <c r="D200" s="288"/>
      <c r="E200" s="319"/>
      <c r="F200" s="355"/>
      <c r="G200" s="356"/>
      <c r="H200" s="356"/>
      <c r="I200" s="357"/>
      <c r="J200" s="411"/>
      <c r="K200" s="359"/>
      <c r="L200" s="55"/>
    </row>
    <row r="201" spans="2:14" x14ac:dyDescent="0.2">
      <c r="B201" s="55"/>
      <c r="C201" s="318"/>
      <c r="D201" s="288"/>
      <c r="E201" s="319"/>
      <c r="F201" s="355"/>
      <c r="G201" s="356"/>
      <c r="H201" s="356"/>
      <c r="I201" s="357"/>
      <c r="J201" s="411"/>
      <c r="K201" s="359"/>
      <c r="L201" s="55"/>
    </row>
    <row r="202" spans="2:14" x14ac:dyDescent="0.2">
      <c r="B202" s="55"/>
      <c r="C202" s="318"/>
      <c r="D202" s="288"/>
      <c r="E202" s="319"/>
      <c r="F202" s="355"/>
      <c r="G202" s="356"/>
      <c r="H202" s="356"/>
      <c r="I202" s="357"/>
      <c r="J202" s="411"/>
      <c r="K202" s="359"/>
      <c r="L202" s="55"/>
    </row>
    <row r="203" spans="2:14" x14ac:dyDescent="0.2">
      <c r="B203" s="55"/>
      <c r="C203" s="318"/>
      <c r="D203" s="288"/>
      <c r="E203" s="319"/>
      <c r="F203" s="355"/>
      <c r="G203" s="356"/>
      <c r="H203" s="356"/>
      <c r="I203" s="357"/>
      <c r="J203" s="411"/>
      <c r="K203" s="359"/>
      <c r="L203" s="55"/>
    </row>
    <row r="204" spans="2:14" x14ac:dyDescent="0.2">
      <c r="B204" s="55"/>
      <c r="C204" s="70"/>
      <c r="D204" s="71"/>
      <c r="E204" s="71"/>
      <c r="F204" s="70"/>
      <c r="G204" s="71"/>
      <c r="H204" s="71"/>
      <c r="I204" s="79"/>
      <c r="J204" s="412"/>
      <c r="K204" s="360"/>
      <c r="L204" s="55"/>
    </row>
    <row r="205" spans="2:14" x14ac:dyDescent="0.2">
      <c r="B205" s="55"/>
      <c r="C205" s="73"/>
      <c r="D205" s="74"/>
      <c r="E205" s="74"/>
      <c r="F205" s="348" t="s">
        <v>404</v>
      </c>
      <c r="G205" s="371"/>
      <c r="H205" s="371"/>
      <c r="I205" s="349"/>
      <c r="J205" s="75"/>
      <c r="K205" s="358"/>
      <c r="L205" s="55"/>
      <c r="N205" s="53" t="s">
        <v>48</v>
      </c>
    </row>
    <row r="206" spans="2:14" ht="12.75" customHeight="1" x14ac:dyDescent="0.2">
      <c r="B206" s="55"/>
      <c r="C206" s="311" t="s">
        <v>230</v>
      </c>
      <c r="D206" s="288"/>
      <c r="E206" s="288"/>
      <c r="F206" s="350"/>
      <c r="G206" s="372"/>
      <c r="H206" s="372"/>
      <c r="I206" s="351"/>
      <c r="J206" s="401" t="s">
        <v>371</v>
      </c>
      <c r="K206" s="359"/>
      <c r="L206" s="55"/>
    </row>
    <row r="207" spans="2:14" x14ac:dyDescent="0.2">
      <c r="B207" s="55"/>
      <c r="C207" s="311"/>
      <c r="D207" s="288"/>
      <c r="E207" s="288"/>
      <c r="F207" s="350"/>
      <c r="G207" s="372"/>
      <c r="H207" s="372"/>
      <c r="I207" s="351"/>
      <c r="J207" s="401"/>
      <c r="K207" s="359"/>
      <c r="L207" s="55"/>
    </row>
    <row r="208" spans="2:14" x14ac:dyDescent="0.2">
      <c r="B208" s="55"/>
      <c r="C208" s="311"/>
      <c r="D208" s="288"/>
      <c r="E208" s="288"/>
      <c r="F208" s="350"/>
      <c r="G208" s="372"/>
      <c r="H208" s="372"/>
      <c r="I208" s="351"/>
      <c r="J208" s="401"/>
      <c r="K208" s="359"/>
      <c r="L208" s="55"/>
    </row>
    <row r="209" spans="2:14" x14ac:dyDescent="0.2">
      <c r="B209" s="55"/>
      <c r="C209" s="311"/>
      <c r="D209" s="288"/>
      <c r="E209" s="288"/>
      <c r="F209" s="350"/>
      <c r="G209" s="372"/>
      <c r="H209" s="372"/>
      <c r="I209" s="351"/>
      <c r="J209" s="401"/>
      <c r="K209" s="359"/>
      <c r="L209" s="55"/>
    </row>
    <row r="210" spans="2:14" x14ac:dyDescent="0.2">
      <c r="B210" s="55"/>
      <c r="C210" s="318"/>
      <c r="D210" s="288"/>
      <c r="E210" s="288"/>
      <c r="F210" s="350"/>
      <c r="G210" s="372"/>
      <c r="H210" s="372"/>
      <c r="I210" s="351"/>
      <c r="J210" s="401"/>
      <c r="K210" s="359"/>
      <c r="L210" s="55"/>
    </row>
    <row r="211" spans="2:14" x14ac:dyDescent="0.2">
      <c r="B211" s="55"/>
      <c r="C211" s="318"/>
      <c r="D211" s="288"/>
      <c r="E211" s="288"/>
      <c r="F211" s="350"/>
      <c r="G211" s="372"/>
      <c r="H211" s="372"/>
      <c r="I211" s="351"/>
      <c r="J211" s="401"/>
      <c r="K211" s="359"/>
      <c r="L211" s="55"/>
    </row>
    <row r="212" spans="2:14" x14ac:dyDescent="0.2">
      <c r="B212" s="55"/>
      <c r="C212" s="318"/>
      <c r="D212" s="288"/>
      <c r="E212" s="288"/>
      <c r="F212" s="350"/>
      <c r="G212" s="372"/>
      <c r="H212" s="372"/>
      <c r="I212" s="351"/>
      <c r="J212" s="401"/>
      <c r="K212" s="359"/>
      <c r="L212" s="55"/>
    </row>
    <row r="213" spans="2:14" x14ac:dyDescent="0.2">
      <c r="B213" s="55"/>
      <c r="C213" s="70"/>
      <c r="D213" s="71"/>
      <c r="E213" s="71"/>
      <c r="F213" s="352"/>
      <c r="G213" s="373"/>
      <c r="H213" s="373"/>
      <c r="I213" s="353"/>
      <c r="J213" s="402"/>
      <c r="K213" s="360"/>
      <c r="L213" s="55"/>
    </row>
    <row r="214" spans="2:14" ht="12.75" customHeight="1" x14ac:dyDescent="0.2">
      <c r="B214" s="55"/>
      <c r="C214" s="73"/>
      <c r="D214" s="74"/>
      <c r="E214" s="74"/>
      <c r="F214" s="348" t="s">
        <v>405</v>
      </c>
      <c r="G214" s="371"/>
      <c r="H214" s="371"/>
      <c r="I214" s="349"/>
      <c r="J214" s="75"/>
      <c r="K214" s="358"/>
      <c r="L214" s="55"/>
      <c r="N214" s="53" t="s">
        <v>50</v>
      </c>
    </row>
    <row r="215" spans="2:14" x14ac:dyDescent="0.2">
      <c r="B215" s="55"/>
      <c r="C215" s="318" t="s">
        <v>231</v>
      </c>
      <c r="D215" s="288"/>
      <c r="E215" s="288"/>
      <c r="F215" s="350"/>
      <c r="G215" s="372"/>
      <c r="H215" s="372"/>
      <c r="I215" s="351"/>
      <c r="J215" s="357" t="s">
        <v>372</v>
      </c>
      <c r="K215" s="359"/>
      <c r="L215" s="55"/>
    </row>
    <row r="216" spans="2:14" x14ac:dyDescent="0.2">
      <c r="B216" s="55"/>
      <c r="C216" s="318"/>
      <c r="D216" s="288"/>
      <c r="E216" s="288"/>
      <c r="F216" s="350"/>
      <c r="G216" s="372"/>
      <c r="H216" s="372"/>
      <c r="I216" s="351"/>
      <c r="J216" s="357"/>
      <c r="K216" s="359"/>
      <c r="L216" s="55"/>
    </row>
    <row r="217" spans="2:14" x14ac:dyDescent="0.2">
      <c r="B217" s="55"/>
      <c r="C217" s="318"/>
      <c r="D217" s="288"/>
      <c r="E217" s="288"/>
      <c r="F217" s="350"/>
      <c r="G217" s="372"/>
      <c r="H217" s="372"/>
      <c r="I217" s="351"/>
      <c r="J217" s="357"/>
      <c r="K217" s="359"/>
      <c r="L217" s="55"/>
    </row>
    <row r="218" spans="2:14" x14ac:dyDescent="0.2">
      <c r="B218" s="55"/>
      <c r="C218" s="318"/>
      <c r="D218" s="288"/>
      <c r="E218" s="288"/>
      <c r="F218" s="350"/>
      <c r="G218" s="372"/>
      <c r="H218" s="372"/>
      <c r="I218" s="351"/>
      <c r="J218" s="357"/>
      <c r="K218" s="359"/>
      <c r="L218" s="55"/>
    </row>
    <row r="219" spans="2:14" x14ac:dyDescent="0.2">
      <c r="B219" s="55"/>
      <c r="C219" s="318"/>
      <c r="D219" s="288"/>
      <c r="E219" s="288"/>
      <c r="F219" s="350"/>
      <c r="G219" s="372"/>
      <c r="H219" s="372"/>
      <c r="I219" s="351"/>
      <c r="J219" s="357"/>
      <c r="K219" s="359"/>
      <c r="L219" s="55"/>
    </row>
    <row r="220" spans="2:14" x14ac:dyDescent="0.2">
      <c r="B220" s="55"/>
      <c r="C220" s="318"/>
      <c r="D220" s="288"/>
      <c r="E220" s="288"/>
      <c r="F220" s="350"/>
      <c r="G220" s="372"/>
      <c r="H220" s="372"/>
      <c r="I220" s="351"/>
      <c r="J220" s="357"/>
      <c r="K220" s="359"/>
      <c r="L220" s="55"/>
    </row>
    <row r="221" spans="2:14" x14ac:dyDescent="0.2">
      <c r="B221" s="55"/>
      <c r="C221" s="318"/>
      <c r="D221" s="288"/>
      <c r="E221" s="288"/>
      <c r="F221" s="350"/>
      <c r="G221" s="372"/>
      <c r="H221" s="372"/>
      <c r="I221" s="351"/>
      <c r="J221" s="357"/>
      <c r="K221" s="359"/>
      <c r="L221" s="55"/>
    </row>
    <row r="222" spans="2:14" x14ac:dyDescent="0.2">
      <c r="B222" s="55"/>
      <c r="C222" s="80"/>
      <c r="D222" s="81"/>
      <c r="E222" s="81"/>
      <c r="F222" s="352"/>
      <c r="G222" s="373"/>
      <c r="H222" s="373"/>
      <c r="I222" s="353"/>
      <c r="J222" s="72"/>
      <c r="K222" s="360"/>
      <c r="L222" s="55"/>
    </row>
    <row r="223" spans="2:14" x14ac:dyDescent="0.2">
      <c r="B223" s="55"/>
      <c r="C223" s="317" t="str">
        <f>IF(COUNTIFS(K177:K222,"x")&gt;1,"Bitte setzen Sie nur ein Kreuz.","")</f>
        <v/>
      </c>
      <c r="D223" s="317"/>
      <c r="E223" s="317"/>
      <c r="F223" s="317"/>
      <c r="G223" s="317"/>
      <c r="H223" s="317"/>
      <c r="I223" s="317"/>
      <c r="J223" s="317"/>
      <c r="K223" s="317"/>
      <c r="L223" s="55"/>
      <c r="N223" s="54"/>
    </row>
    <row r="224" spans="2:14" x14ac:dyDescent="0.2">
      <c r="B224" s="55"/>
      <c r="C224" s="317"/>
      <c r="D224" s="317"/>
      <c r="E224" s="317"/>
      <c r="F224" s="317"/>
      <c r="G224" s="317"/>
      <c r="H224" s="317"/>
      <c r="I224" s="317"/>
      <c r="J224" s="317"/>
      <c r="K224" s="317"/>
      <c r="L224" s="55"/>
      <c r="N224" s="54"/>
    </row>
    <row r="225" spans="2:12" x14ac:dyDescent="0.2">
      <c r="B225" s="55"/>
      <c r="C225" s="62" t="s">
        <v>104</v>
      </c>
      <c r="D225" s="61"/>
      <c r="E225" s="61"/>
      <c r="F225" s="61"/>
      <c r="G225" s="61"/>
      <c r="H225" s="61"/>
      <c r="I225" s="61"/>
      <c r="J225" s="61"/>
      <c r="K225" s="61"/>
      <c r="L225" s="55"/>
    </row>
    <row r="226" spans="2:12" x14ac:dyDescent="0.2">
      <c r="B226" s="52"/>
      <c r="C226" s="327"/>
      <c r="D226" s="328"/>
      <c r="E226" s="328"/>
      <c r="F226" s="328"/>
      <c r="G226" s="328"/>
      <c r="H226" s="328"/>
      <c r="I226" s="328"/>
      <c r="J226" s="328"/>
      <c r="K226" s="329"/>
      <c r="L226" s="52"/>
    </row>
    <row r="227" spans="2:12" x14ac:dyDescent="0.2">
      <c r="B227" s="52"/>
      <c r="C227" s="330"/>
      <c r="D227" s="331"/>
      <c r="E227" s="331"/>
      <c r="F227" s="331"/>
      <c r="G227" s="331"/>
      <c r="H227" s="331"/>
      <c r="I227" s="331"/>
      <c r="J227" s="331"/>
      <c r="K227" s="332"/>
      <c r="L227" s="52"/>
    </row>
    <row r="228" spans="2:12" x14ac:dyDescent="0.2">
      <c r="B228" s="52"/>
      <c r="C228" s="330"/>
      <c r="D228" s="331"/>
      <c r="E228" s="331"/>
      <c r="F228" s="331"/>
      <c r="G228" s="331"/>
      <c r="H228" s="331"/>
      <c r="I228" s="331"/>
      <c r="J228" s="331"/>
      <c r="K228" s="332"/>
      <c r="L228" s="52"/>
    </row>
    <row r="229" spans="2:12" x14ac:dyDescent="0.2">
      <c r="B229" s="52"/>
      <c r="C229" s="330"/>
      <c r="D229" s="331"/>
      <c r="E229" s="331"/>
      <c r="F229" s="331"/>
      <c r="G229" s="331"/>
      <c r="H229" s="331"/>
      <c r="I229" s="331"/>
      <c r="J229" s="331"/>
      <c r="K229" s="332"/>
      <c r="L229" s="52"/>
    </row>
    <row r="230" spans="2:12" x14ac:dyDescent="0.2">
      <c r="B230" s="52"/>
      <c r="C230" s="330"/>
      <c r="D230" s="331"/>
      <c r="E230" s="331"/>
      <c r="F230" s="331"/>
      <c r="G230" s="331"/>
      <c r="H230" s="331"/>
      <c r="I230" s="331"/>
      <c r="J230" s="331"/>
      <c r="K230" s="332"/>
      <c r="L230" s="52"/>
    </row>
    <row r="231" spans="2:12" x14ac:dyDescent="0.2">
      <c r="B231" s="52"/>
      <c r="C231" s="333"/>
      <c r="D231" s="334"/>
      <c r="E231" s="334"/>
      <c r="F231" s="334"/>
      <c r="G231" s="334"/>
      <c r="H231" s="334"/>
      <c r="I231" s="334"/>
      <c r="J231" s="334"/>
      <c r="K231" s="335"/>
      <c r="L231" s="52"/>
    </row>
    <row r="232" spans="2:12" x14ac:dyDescent="0.2">
      <c r="B232" s="55"/>
      <c r="C232" s="55"/>
      <c r="D232" s="55"/>
      <c r="E232" s="55"/>
      <c r="F232" s="55"/>
      <c r="G232" s="55"/>
      <c r="H232" s="55"/>
      <c r="I232" s="55"/>
      <c r="J232" s="55"/>
      <c r="K232" s="55"/>
      <c r="L232" s="55"/>
    </row>
    <row r="233" spans="2:12" x14ac:dyDescent="0.2">
      <c r="B233" s="55"/>
      <c r="C233" s="55"/>
      <c r="D233" s="55"/>
      <c r="E233" s="55"/>
      <c r="F233" s="55"/>
      <c r="G233" s="55"/>
      <c r="H233" s="55"/>
      <c r="I233" s="55"/>
      <c r="J233" s="55"/>
      <c r="K233" s="55"/>
      <c r="L233" s="55"/>
    </row>
    <row r="234" spans="2:12" x14ac:dyDescent="0.2">
      <c r="B234" s="55"/>
      <c r="C234" s="63" t="s">
        <v>15</v>
      </c>
      <c r="D234" s="304" t="s">
        <v>315</v>
      </c>
      <c r="E234" s="304"/>
      <c r="F234" s="304"/>
      <c r="G234" s="304"/>
      <c r="H234" s="304"/>
      <c r="I234" s="304"/>
      <c r="J234" s="304"/>
      <c r="K234" s="304"/>
      <c r="L234" s="55"/>
    </row>
    <row r="235" spans="2:12" x14ac:dyDescent="0.2">
      <c r="B235" s="55"/>
      <c r="C235" s="64"/>
      <c r="D235" s="304"/>
      <c r="E235" s="304"/>
      <c r="F235" s="304"/>
      <c r="G235" s="304"/>
      <c r="H235" s="304"/>
      <c r="I235" s="304"/>
      <c r="J235" s="304"/>
      <c r="K235" s="304"/>
      <c r="L235" s="55"/>
    </row>
    <row r="236" spans="2:12" x14ac:dyDescent="0.2">
      <c r="B236" s="55"/>
      <c r="C236" s="64"/>
      <c r="D236" s="304"/>
      <c r="E236" s="304"/>
      <c r="F236" s="304"/>
      <c r="G236" s="304"/>
      <c r="H236" s="304"/>
      <c r="I236" s="304"/>
      <c r="J236" s="304"/>
      <c r="K236" s="304"/>
      <c r="L236" s="55"/>
    </row>
    <row r="237" spans="2:12" x14ac:dyDescent="0.2">
      <c r="B237" s="55"/>
      <c r="C237" s="84"/>
      <c r="D237" s="304"/>
      <c r="E237" s="304"/>
      <c r="F237" s="304"/>
      <c r="G237" s="304"/>
      <c r="H237" s="304"/>
      <c r="I237" s="304"/>
      <c r="J237" s="304"/>
      <c r="K237" s="304"/>
      <c r="L237" s="55"/>
    </row>
    <row r="238" spans="2:12" x14ac:dyDescent="0.2">
      <c r="B238" s="55"/>
      <c r="C238" s="315" t="s">
        <v>213</v>
      </c>
      <c r="D238" s="315"/>
      <c r="E238" s="315"/>
      <c r="F238" s="315"/>
      <c r="G238" s="315"/>
      <c r="H238" s="315"/>
      <c r="I238" s="315"/>
      <c r="J238" s="315"/>
      <c r="K238" s="315"/>
      <c r="L238" s="55"/>
    </row>
    <row r="239" spans="2:12" x14ac:dyDescent="0.2">
      <c r="B239" s="55"/>
      <c r="C239" s="315"/>
      <c r="D239" s="315"/>
      <c r="E239" s="315"/>
      <c r="F239" s="315"/>
      <c r="G239" s="315"/>
      <c r="H239" s="315"/>
      <c r="I239" s="315"/>
      <c r="J239" s="315"/>
      <c r="K239" s="315"/>
      <c r="L239" s="55"/>
    </row>
    <row r="240" spans="2:12" x14ac:dyDescent="0.2">
      <c r="B240" s="55"/>
      <c r="C240" s="315"/>
      <c r="D240" s="315"/>
      <c r="E240" s="315"/>
      <c r="F240" s="315"/>
      <c r="G240" s="315"/>
      <c r="H240" s="315"/>
      <c r="I240" s="315"/>
      <c r="J240" s="315"/>
      <c r="K240" s="315"/>
      <c r="L240" s="55"/>
    </row>
    <row r="241" spans="2:16" x14ac:dyDescent="0.2">
      <c r="B241" s="55"/>
      <c r="C241" s="315"/>
      <c r="D241" s="315"/>
      <c r="E241" s="315"/>
      <c r="F241" s="315"/>
      <c r="G241" s="315"/>
      <c r="H241" s="315"/>
      <c r="I241" s="315"/>
      <c r="J241" s="315"/>
      <c r="K241" s="315"/>
      <c r="L241" s="55"/>
    </row>
    <row r="242" spans="2:16" x14ac:dyDescent="0.2">
      <c r="B242" s="55"/>
      <c r="C242" s="397"/>
      <c r="D242" s="397"/>
      <c r="E242" s="397"/>
      <c r="F242" s="397"/>
      <c r="G242" s="397"/>
      <c r="H242" s="397"/>
      <c r="I242" s="397"/>
      <c r="J242" s="397"/>
      <c r="K242" s="397"/>
      <c r="L242" s="55"/>
    </row>
    <row r="243" spans="2:16" ht="12.75" customHeight="1" x14ac:dyDescent="0.2">
      <c r="B243" s="55"/>
      <c r="C243" s="377" t="s">
        <v>2</v>
      </c>
      <c r="D243" s="378"/>
      <c r="E243" s="403"/>
      <c r="F243" s="377" t="s">
        <v>8</v>
      </c>
      <c r="G243" s="378"/>
      <c r="H243" s="378"/>
      <c r="I243" s="403"/>
      <c r="J243" s="377" t="s">
        <v>186</v>
      </c>
      <c r="K243" s="403"/>
      <c r="L243" s="55"/>
    </row>
    <row r="244" spans="2:16" x14ac:dyDescent="0.2">
      <c r="B244" s="55"/>
      <c r="C244" s="404"/>
      <c r="D244" s="405"/>
      <c r="E244" s="406"/>
      <c r="F244" s="404"/>
      <c r="G244" s="405"/>
      <c r="H244" s="405"/>
      <c r="I244" s="406"/>
      <c r="J244" s="404"/>
      <c r="K244" s="406"/>
      <c r="L244" s="55"/>
    </row>
    <row r="245" spans="2:16" x14ac:dyDescent="0.2">
      <c r="B245" s="55"/>
      <c r="C245" s="65"/>
      <c r="D245" s="66"/>
      <c r="E245" s="66"/>
      <c r="F245" s="337" t="s">
        <v>415</v>
      </c>
      <c r="G245" s="338"/>
      <c r="H245" s="338"/>
      <c r="I245" s="339"/>
      <c r="J245" s="67"/>
      <c r="K245" s="413"/>
      <c r="L245" s="55"/>
      <c r="N245" s="53" t="s">
        <v>49</v>
      </c>
      <c r="P245" s="54" t="s">
        <v>96</v>
      </c>
    </row>
    <row r="246" spans="2:16" x14ac:dyDescent="0.2">
      <c r="B246" s="55"/>
      <c r="C246" s="318" t="s">
        <v>232</v>
      </c>
      <c r="D246" s="288"/>
      <c r="E246" s="288"/>
      <c r="F246" s="340"/>
      <c r="G246" s="341"/>
      <c r="H246" s="341"/>
      <c r="I246" s="342"/>
      <c r="J246" s="401" t="s">
        <v>369</v>
      </c>
      <c r="K246" s="414"/>
      <c r="L246" s="55"/>
    </row>
    <row r="247" spans="2:16" x14ac:dyDescent="0.2">
      <c r="B247" s="55"/>
      <c r="C247" s="318"/>
      <c r="D247" s="288"/>
      <c r="E247" s="288"/>
      <c r="F247" s="340"/>
      <c r="G247" s="341"/>
      <c r="H247" s="341"/>
      <c r="I247" s="342"/>
      <c r="J247" s="401"/>
      <c r="K247" s="414"/>
      <c r="L247" s="55"/>
    </row>
    <row r="248" spans="2:16" x14ac:dyDescent="0.2">
      <c r="B248" s="55"/>
      <c r="C248" s="318"/>
      <c r="D248" s="288"/>
      <c r="E248" s="288"/>
      <c r="F248" s="340"/>
      <c r="G248" s="341"/>
      <c r="H248" s="341"/>
      <c r="I248" s="342"/>
      <c r="J248" s="401"/>
      <c r="K248" s="414"/>
      <c r="L248" s="55"/>
    </row>
    <row r="249" spans="2:16" x14ac:dyDescent="0.2">
      <c r="B249" s="55"/>
      <c r="C249" s="318"/>
      <c r="D249" s="288"/>
      <c r="E249" s="288"/>
      <c r="F249" s="340"/>
      <c r="G249" s="341"/>
      <c r="H249" s="341"/>
      <c r="I249" s="342"/>
      <c r="J249" s="401"/>
      <c r="K249" s="414"/>
      <c r="L249" s="55"/>
    </row>
    <row r="250" spans="2:16" x14ac:dyDescent="0.2">
      <c r="B250" s="55"/>
      <c r="C250" s="318"/>
      <c r="D250" s="288"/>
      <c r="E250" s="288"/>
      <c r="F250" s="340"/>
      <c r="G250" s="341"/>
      <c r="H250" s="341"/>
      <c r="I250" s="342"/>
      <c r="J250" s="401"/>
      <c r="K250" s="414"/>
      <c r="L250" s="55"/>
    </row>
    <row r="251" spans="2:16" x14ac:dyDescent="0.2">
      <c r="B251" s="55"/>
      <c r="C251" s="318"/>
      <c r="D251" s="288"/>
      <c r="E251" s="288"/>
      <c r="F251" s="340"/>
      <c r="G251" s="341"/>
      <c r="H251" s="341"/>
      <c r="I251" s="342"/>
      <c r="J251" s="401"/>
      <c r="K251" s="414"/>
      <c r="L251" s="55"/>
    </row>
    <row r="252" spans="2:16" x14ac:dyDescent="0.2">
      <c r="B252" s="55"/>
      <c r="C252" s="318"/>
      <c r="D252" s="288"/>
      <c r="E252" s="288"/>
      <c r="F252" s="340"/>
      <c r="G252" s="341"/>
      <c r="H252" s="341"/>
      <c r="I252" s="342"/>
      <c r="J252" s="401"/>
      <c r="K252" s="414"/>
      <c r="L252" s="55"/>
    </row>
    <row r="253" spans="2:16" x14ac:dyDescent="0.2">
      <c r="B253" s="55"/>
      <c r="C253" s="318"/>
      <c r="D253" s="288"/>
      <c r="E253" s="288"/>
      <c r="F253" s="340"/>
      <c r="G253" s="341"/>
      <c r="H253" s="341"/>
      <c r="I253" s="342"/>
      <c r="J253" s="401"/>
      <c r="K253" s="414"/>
      <c r="L253" s="55"/>
    </row>
    <row r="254" spans="2:16" x14ac:dyDescent="0.2">
      <c r="B254" s="55"/>
      <c r="C254" s="318"/>
      <c r="D254" s="288"/>
      <c r="E254" s="288"/>
      <c r="F254" s="340"/>
      <c r="G254" s="341"/>
      <c r="H254" s="341"/>
      <c r="I254" s="342"/>
      <c r="J254" s="401"/>
      <c r="K254" s="414"/>
      <c r="L254" s="55"/>
    </row>
    <row r="255" spans="2:16" x14ac:dyDescent="0.2">
      <c r="B255" s="55"/>
      <c r="C255" s="318"/>
      <c r="D255" s="288"/>
      <c r="E255" s="288"/>
      <c r="F255" s="340"/>
      <c r="G255" s="341"/>
      <c r="H255" s="341"/>
      <c r="I255" s="342"/>
      <c r="J255" s="401"/>
      <c r="K255" s="414"/>
      <c r="L255" s="55"/>
    </row>
    <row r="256" spans="2:16" x14ac:dyDescent="0.2">
      <c r="B256" s="55"/>
      <c r="C256" s="318"/>
      <c r="D256" s="288"/>
      <c r="E256" s="288"/>
      <c r="F256" s="340"/>
      <c r="G256" s="341"/>
      <c r="H256" s="341"/>
      <c r="I256" s="342"/>
      <c r="J256" s="401"/>
      <c r="K256" s="414"/>
      <c r="L256" s="55"/>
    </row>
    <row r="257" spans="2:12" x14ac:dyDescent="0.2">
      <c r="B257" s="55"/>
      <c r="C257" s="318"/>
      <c r="D257" s="288"/>
      <c r="E257" s="288"/>
      <c r="F257" s="340"/>
      <c r="G257" s="341"/>
      <c r="H257" s="341"/>
      <c r="I257" s="342"/>
      <c r="J257" s="401"/>
      <c r="K257" s="414"/>
      <c r="L257" s="55"/>
    </row>
    <row r="258" spans="2:12" x14ac:dyDescent="0.2">
      <c r="B258" s="55"/>
      <c r="C258" s="68"/>
      <c r="D258" s="61"/>
      <c r="E258" s="61"/>
      <c r="F258" s="340"/>
      <c r="G258" s="341"/>
      <c r="H258" s="341"/>
      <c r="I258" s="342"/>
      <c r="J258" s="401"/>
      <c r="K258" s="414"/>
      <c r="L258" s="55"/>
    </row>
    <row r="259" spans="2:12" x14ac:dyDescent="0.2">
      <c r="B259" s="55"/>
      <c r="C259" s="68"/>
      <c r="D259" s="61"/>
      <c r="E259" s="61"/>
      <c r="F259" s="340"/>
      <c r="G259" s="341"/>
      <c r="H259" s="341"/>
      <c r="I259" s="342"/>
      <c r="J259" s="401"/>
      <c r="K259" s="414"/>
      <c r="L259" s="55"/>
    </row>
    <row r="260" spans="2:12" x14ac:dyDescent="0.2">
      <c r="B260" s="55"/>
      <c r="C260" s="68"/>
      <c r="D260" s="61"/>
      <c r="E260" s="61"/>
      <c r="F260" s="340"/>
      <c r="G260" s="341"/>
      <c r="H260" s="341"/>
      <c r="I260" s="342"/>
      <c r="J260" s="401"/>
      <c r="K260" s="414"/>
      <c r="L260" s="55"/>
    </row>
    <row r="261" spans="2:12" x14ac:dyDescent="0.2">
      <c r="B261" s="55"/>
      <c r="C261" s="68"/>
      <c r="D261" s="61"/>
      <c r="E261" s="61"/>
      <c r="F261" s="340"/>
      <c r="G261" s="341"/>
      <c r="H261" s="341"/>
      <c r="I261" s="342"/>
      <c r="J261" s="401"/>
      <c r="K261" s="414"/>
      <c r="L261" s="55"/>
    </row>
    <row r="262" spans="2:12" x14ac:dyDescent="0.2">
      <c r="B262" s="55"/>
      <c r="C262" s="68"/>
      <c r="D262" s="61"/>
      <c r="E262" s="61"/>
      <c r="F262" s="340"/>
      <c r="G262" s="341"/>
      <c r="H262" s="341"/>
      <c r="I262" s="342"/>
      <c r="J262" s="401"/>
      <c r="K262" s="414"/>
      <c r="L262" s="55"/>
    </row>
    <row r="263" spans="2:12" x14ac:dyDescent="0.2">
      <c r="B263" s="55"/>
      <c r="C263" s="68"/>
      <c r="D263" s="61"/>
      <c r="E263" s="61"/>
      <c r="F263" s="340"/>
      <c r="G263" s="341"/>
      <c r="H263" s="341"/>
      <c r="I263" s="342"/>
      <c r="J263" s="401"/>
      <c r="K263" s="414"/>
      <c r="L263" s="55"/>
    </row>
    <row r="264" spans="2:12" x14ac:dyDescent="0.2">
      <c r="B264" s="55"/>
      <c r="C264" s="68"/>
      <c r="D264" s="61"/>
      <c r="E264" s="61"/>
      <c r="F264" s="340"/>
      <c r="G264" s="341"/>
      <c r="H264" s="341"/>
      <c r="I264" s="342"/>
      <c r="J264" s="401"/>
      <c r="K264" s="414"/>
      <c r="L264" s="55"/>
    </row>
    <row r="265" spans="2:12" x14ac:dyDescent="0.2">
      <c r="B265" s="55"/>
      <c r="C265" s="68"/>
      <c r="D265" s="61"/>
      <c r="E265" s="61"/>
      <c r="F265" s="340"/>
      <c r="G265" s="341"/>
      <c r="H265" s="341"/>
      <c r="I265" s="342"/>
      <c r="J265" s="401"/>
      <c r="K265" s="414"/>
      <c r="L265" s="55"/>
    </row>
    <row r="266" spans="2:12" x14ac:dyDescent="0.2">
      <c r="B266" s="55"/>
      <c r="C266" s="68"/>
      <c r="D266" s="61"/>
      <c r="E266" s="61"/>
      <c r="F266" s="340"/>
      <c r="G266" s="341"/>
      <c r="H266" s="341"/>
      <c r="I266" s="342"/>
      <c r="J266" s="401"/>
      <c r="K266" s="414"/>
      <c r="L266" s="55"/>
    </row>
    <row r="267" spans="2:12" x14ac:dyDescent="0.2">
      <c r="B267" s="55"/>
      <c r="C267" s="68"/>
      <c r="D267" s="61"/>
      <c r="E267" s="61"/>
      <c r="F267" s="340"/>
      <c r="G267" s="341"/>
      <c r="H267" s="341"/>
      <c r="I267" s="342"/>
      <c r="J267" s="401"/>
      <c r="K267" s="414"/>
      <c r="L267" s="55"/>
    </row>
    <row r="268" spans="2:12" x14ac:dyDescent="0.2">
      <c r="B268" s="55"/>
      <c r="C268" s="68"/>
      <c r="D268" s="61"/>
      <c r="E268" s="61"/>
      <c r="F268" s="340"/>
      <c r="G268" s="341"/>
      <c r="H268" s="341"/>
      <c r="I268" s="342"/>
      <c r="J268" s="401"/>
      <c r="K268" s="414"/>
      <c r="L268" s="55"/>
    </row>
    <row r="269" spans="2:12" x14ac:dyDescent="0.2">
      <c r="B269" s="55"/>
      <c r="C269" s="68"/>
      <c r="D269" s="61"/>
      <c r="E269" s="61"/>
      <c r="F269" s="340"/>
      <c r="G269" s="341"/>
      <c r="H269" s="341"/>
      <c r="I269" s="342"/>
      <c r="J269" s="401"/>
      <c r="K269" s="414"/>
      <c r="L269" s="55"/>
    </row>
    <row r="270" spans="2:12" x14ac:dyDescent="0.2">
      <c r="B270" s="55"/>
      <c r="C270" s="68"/>
      <c r="D270" s="61"/>
      <c r="E270" s="61"/>
      <c r="F270" s="340"/>
      <c r="G270" s="341"/>
      <c r="H270" s="341"/>
      <c r="I270" s="342"/>
      <c r="J270" s="401"/>
      <c r="K270" s="414"/>
      <c r="L270" s="55"/>
    </row>
    <row r="271" spans="2:12" x14ac:dyDescent="0.2">
      <c r="B271" s="55"/>
      <c r="C271" s="68"/>
      <c r="D271" s="61"/>
      <c r="E271" s="61"/>
      <c r="F271" s="340"/>
      <c r="G271" s="341"/>
      <c r="H271" s="341"/>
      <c r="I271" s="342"/>
      <c r="J271" s="401"/>
      <c r="K271" s="414"/>
      <c r="L271" s="55"/>
    </row>
    <row r="272" spans="2:12" x14ac:dyDescent="0.2">
      <c r="B272" s="55"/>
      <c r="C272" s="68"/>
      <c r="D272" s="61"/>
      <c r="E272" s="61"/>
      <c r="F272" s="340"/>
      <c r="G272" s="341"/>
      <c r="H272" s="341"/>
      <c r="I272" s="342"/>
      <c r="J272" s="401"/>
      <c r="K272" s="414"/>
      <c r="L272" s="55"/>
    </row>
    <row r="273" spans="2:12" x14ac:dyDescent="0.2">
      <c r="B273" s="55"/>
      <c r="C273" s="68"/>
      <c r="D273" s="61"/>
      <c r="E273" s="61"/>
      <c r="F273" s="340"/>
      <c r="G273" s="341"/>
      <c r="H273" s="341"/>
      <c r="I273" s="342"/>
      <c r="J273" s="401"/>
      <c r="K273" s="414"/>
      <c r="L273" s="55"/>
    </row>
    <row r="274" spans="2:12" x14ac:dyDescent="0.2">
      <c r="B274" s="55"/>
      <c r="C274" s="68"/>
      <c r="D274" s="61"/>
      <c r="E274" s="61"/>
      <c r="F274" s="340"/>
      <c r="G274" s="341"/>
      <c r="H274" s="341"/>
      <c r="I274" s="342"/>
      <c r="J274" s="401"/>
      <c r="K274" s="414"/>
      <c r="L274" s="55"/>
    </row>
    <row r="275" spans="2:12" x14ac:dyDescent="0.2">
      <c r="B275" s="55"/>
      <c r="C275" s="68"/>
      <c r="D275" s="61"/>
      <c r="E275" s="61"/>
      <c r="F275" s="340"/>
      <c r="G275" s="341"/>
      <c r="H275" s="341"/>
      <c r="I275" s="342"/>
      <c r="J275" s="401"/>
      <c r="K275" s="414"/>
      <c r="L275" s="55"/>
    </row>
    <row r="276" spans="2:12" x14ac:dyDescent="0.2">
      <c r="B276" s="55"/>
      <c r="C276" s="68"/>
      <c r="D276" s="61"/>
      <c r="E276" s="61"/>
      <c r="F276" s="340"/>
      <c r="G276" s="341"/>
      <c r="H276" s="341"/>
      <c r="I276" s="342"/>
      <c r="J276" s="401"/>
      <c r="K276" s="414"/>
      <c r="L276" s="55"/>
    </row>
    <row r="277" spans="2:12" x14ac:dyDescent="0.2">
      <c r="B277" s="55"/>
      <c r="C277" s="68"/>
      <c r="D277" s="61"/>
      <c r="E277" s="61"/>
      <c r="F277" s="340"/>
      <c r="G277" s="341"/>
      <c r="H277" s="341"/>
      <c r="I277" s="342"/>
      <c r="J277" s="401"/>
      <c r="K277" s="414"/>
      <c r="L277" s="55"/>
    </row>
    <row r="278" spans="2:12" x14ac:dyDescent="0.2">
      <c r="B278" s="55"/>
      <c r="C278" s="68"/>
      <c r="D278" s="61"/>
      <c r="E278" s="61"/>
      <c r="F278" s="340"/>
      <c r="G278" s="341"/>
      <c r="H278" s="341"/>
      <c r="I278" s="342"/>
      <c r="J278" s="401"/>
      <c r="K278" s="414"/>
      <c r="L278" s="55"/>
    </row>
    <row r="279" spans="2:12" x14ac:dyDescent="0.2">
      <c r="B279" s="55"/>
      <c r="C279" s="68"/>
      <c r="D279" s="61"/>
      <c r="E279" s="61"/>
      <c r="F279" s="340"/>
      <c r="G279" s="341"/>
      <c r="H279" s="341"/>
      <c r="I279" s="342"/>
      <c r="J279" s="401"/>
      <c r="K279" s="414"/>
      <c r="L279" s="55"/>
    </row>
    <row r="280" spans="2:12" x14ac:dyDescent="0.2">
      <c r="B280" s="55"/>
      <c r="C280" s="68"/>
      <c r="D280" s="61"/>
      <c r="E280" s="61"/>
      <c r="F280" s="340"/>
      <c r="G280" s="341"/>
      <c r="H280" s="341"/>
      <c r="I280" s="342"/>
      <c r="J280" s="401"/>
      <c r="K280" s="414"/>
      <c r="L280" s="55"/>
    </row>
    <row r="281" spans="2:12" x14ac:dyDescent="0.2">
      <c r="B281" s="55"/>
      <c r="C281" s="68"/>
      <c r="D281" s="61"/>
      <c r="E281" s="61"/>
      <c r="F281" s="340"/>
      <c r="G281" s="341"/>
      <c r="H281" s="341"/>
      <c r="I281" s="342"/>
      <c r="J281" s="401"/>
      <c r="K281" s="414"/>
      <c r="L281" s="55"/>
    </row>
    <row r="282" spans="2:12" x14ac:dyDescent="0.2">
      <c r="B282" s="55"/>
      <c r="C282" s="68"/>
      <c r="D282" s="61"/>
      <c r="E282" s="61"/>
      <c r="F282" s="340"/>
      <c r="G282" s="341"/>
      <c r="H282" s="341"/>
      <c r="I282" s="342"/>
      <c r="J282" s="401"/>
      <c r="K282" s="414"/>
      <c r="L282" s="55"/>
    </row>
    <row r="283" spans="2:12" x14ac:dyDescent="0.2">
      <c r="B283" s="55"/>
      <c r="C283" s="68"/>
      <c r="D283" s="61"/>
      <c r="E283" s="61"/>
      <c r="F283" s="340"/>
      <c r="G283" s="341"/>
      <c r="H283" s="341"/>
      <c r="I283" s="342"/>
      <c r="J283" s="401"/>
      <c r="K283" s="414"/>
      <c r="L283" s="55"/>
    </row>
    <row r="284" spans="2:12" x14ac:dyDescent="0.2">
      <c r="B284" s="55"/>
      <c r="C284" s="68"/>
      <c r="D284" s="61"/>
      <c r="E284" s="61"/>
      <c r="F284" s="340"/>
      <c r="G284" s="341"/>
      <c r="H284" s="341"/>
      <c r="I284" s="342"/>
      <c r="J284" s="401"/>
      <c r="K284" s="414"/>
      <c r="L284" s="55"/>
    </row>
    <row r="285" spans="2:12" x14ac:dyDescent="0.2">
      <c r="B285" s="55"/>
      <c r="C285" s="68"/>
      <c r="D285" s="61"/>
      <c r="E285" s="61"/>
      <c r="F285" s="340"/>
      <c r="G285" s="341"/>
      <c r="H285" s="341"/>
      <c r="I285" s="342"/>
      <c r="J285" s="401"/>
      <c r="K285" s="414"/>
      <c r="L285" s="55"/>
    </row>
    <row r="286" spans="2:12" x14ac:dyDescent="0.2">
      <c r="B286" s="55"/>
      <c r="C286" s="68"/>
      <c r="D286" s="61"/>
      <c r="E286" s="61"/>
      <c r="F286" s="340"/>
      <c r="G286" s="341"/>
      <c r="H286" s="341"/>
      <c r="I286" s="342"/>
      <c r="J286" s="401"/>
      <c r="K286" s="414"/>
      <c r="L286" s="55"/>
    </row>
    <row r="287" spans="2:12" x14ac:dyDescent="0.2">
      <c r="B287" s="55"/>
      <c r="C287" s="68"/>
      <c r="D287" s="61"/>
      <c r="E287" s="61"/>
      <c r="F287" s="340"/>
      <c r="G287" s="341"/>
      <c r="H287" s="341"/>
      <c r="I287" s="342"/>
      <c r="J287" s="401"/>
      <c r="K287" s="414"/>
      <c r="L287" s="55"/>
    </row>
    <row r="288" spans="2:12" x14ac:dyDescent="0.2">
      <c r="B288" s="55"/>
      <c r="C288" s="68"/>
      <c r="D288" s="61"/>
      <c r="E288" s="61"/>
      <c r="F288" s="340"/>
      <c r="G288" s="341"/>
      <c r="H288" s="341"/>
      <c r="I288" s="342"/>
      <c r="J288" s="401"/>
      <c r="K288" s="414"/>
      <c r="L288" s="55"/>
    </row>
    <row r="289" spans="2:16" x14ac:dyDescent="0.2">
      <c r="B289" s="55"/>
      <c r="C289" s="68"/>
      <c r="D289" s="61"/>
      <c r="E289" s="61"/>
      <c r="F289" s="340"/>
      <c r="G289" s="341"/>
      <c r="H289" s="341"/>
      <c r="I289" s="342"/>
      <c r="J289" s="401"/>
      <c r="K289" s="414"/>
      <c r="L289" s="55"/>
    </row>
    <row r="290" spans="2:16" x14ac:dyDescent="0.2">
      <c r="B290" s="55"/>
      <c r="C290" s="70"/>
      <c r="D290" s="71"/>
      <c r="E290" s="71"/>
      <c r="F290" s="343"/>
      <c r="G290" s="344"/>
      <c r="H290" s="344"/>
      <c r="I290" s="345"/>
      <c r="J290" s="72"/>
      <c r="K290" s="415"/>
      <c r="L290" s="55"/>
    </row>
    <row r="291" spans="2:16" x14ac:dyDescent="0.2">
      <c r="B291" s="55"/>
      <c r="C291" s="73"/>
      <c r="D291" s="74"/>
      <c r="E291" s="74"/>
      <c r="F291" s="348" t="s">
        <v>406</v>
      </c>
      <c r="G291" s="371"/>
      <c r="H291" s="371"/>
      <c r="I291" s="349"/>
      <c r="J291" s="75"/>
      <c r="K291" s="387"/>
      <c r="L291" s="55"/>
      <c r="N291" s="53" t="s">
        <v>47</v>
      </c>
      <c r="P291" s="54" t="s">
        <v>97</v>
      </c>
    </row>
    <row r="292" spans="2:16" x14ac:dyDescent="0.2">
      <c r="B292" s="55"/>
      <c r="C292" s="318" t="s">
        <v>233</v>
      </c>
      <c r="D292" s="288"/>
      <c r="E292" s="288"/>
      <c r="F292" s="350"/>
      <c r="G292" s="372"/>
      <c r="H292" s="372"/>
      <c r="I292" s="351"/>
      <c r="J292" s="357" t="s">
        <v>370</v>
      </c>
      <c r="K292" s="388"/>
      <c r="L292" s="55"/>
    </row>
    <row r="293" spans="2:16" x14ac:dyDescent="0.2">
      <c r="B293" s="55"/>
      <c r="C293" s="318"/>
      <c r="D293" s="288"/>
      <c r="E293" s="288"/>
      <c r="F293" s="350"/>
      <c r="G293" s="372"/>
      <c r="H293" s="372"/>
      <c r="I293" s="351"/>
      <c r="J293" s="357"/>
      <c r="K293" s="388"/>
      <c r="L293" s="55"/>
    </row>
    <row r="294" spans="2:16" x14ac:dyDescent="0.2">
      <c r="B294" s="55"/>
      <c r="C294" s="318"/>
      <c r="D294" s="288"/>
      <c r="E294" s="288"/>
      <c r="F294" s="350"/>
      <c r="G294" s="372"/>
      <c r="H294" s="372"/>
      <c r="I294" s="351"/>
      <c r="J294" s="357"/>
      <c r="K294" s="388"/>
      <c r="L294" s="55"/>
    </row>
    <row r="295" spans="2:16" x14ac:dyDescent="0.2">
      <c r="B295" s="55"/>
      <c r="C295" s="318"/>
      <c r="D295" s="288"/>
      <c r="E295" s="288"/>
      <c r="F295" s="350"/>
      <c r="G295" s="372"/>
      <c r="H295" s="372"/>
      <c r="I295" s="351"/>
      <c r="J295" s="357"/>
      <c r="K295" s="388"/>
      <c r="L295" s="55"/>
    </row>
    <row r="296" spans="2:16" x14ac:dyDescent="0.2">
      <c r="B296" s="55"/>
      <c r="C296" s="318"/>
      <c r="D296" s="288"/>
      <c r="E296" s="288"/>
      <c r="F296" s="350"/>
      <c r="G296" s="372"/>
      <c r="H296" s="372"/>
      <c r="I296" s="351"/>
      <c r="J296" s="357"/>
      <c r="K296" s="388"/>
      <c r="L296" s="55"/>
    </row>
    <row r="297" spans="2:16" x14ac:dyDescent="0.2">
      <c r="B297" s="55"/>
      <c r="C297" s="318"/>
      <c r="D297" s="288"/>
      <c r="E297" s="288"/>
      <c r="F297" s="350"/>
      <c r="G297" s="372"/>
      <c r="H297" s="372"/>
      <c r="I297" s="351"/>
      <c r="J297" s="357"/>
      <c r="K297" s="388"/>
      <c r="L297" s="55"/>
    </row>
    <row r="298" spans="2:16" x14ac:dyDescent="0.2">
      <c r="B298" s="55"/>
      <c r="C298" s="318"/>
      <c r="D298" s="288"/>
      <c r="E298" s="288"/>
      <c r="F298" s="350"/>
      <c r="G298" s="372"/>
      <c r="H298" s="372"/>
      <c r="I298" s="351"/>
      <c r="J298" s="357"/>
      <c r="K298" s="388"/>
      <c r="L298" s="55"/>
    </row>
    <row r="299" spans="2:16" x14ac:dyDescent="0.2">
      <c r="B299" s="55"/>
      <c r="C299" s="318"/>
      <c r="D299" s="288"/>
      <c r="E299" s="288"/>
      <c r="F299" s="350"/>
      <c r="G299" s="372"/>
      <c r="H299" s="372"/>
      <c r="I299" s="351"/>
      <c r="J299" s="357"/>
      <c r="K299" s="388"/>
      <c r="L299" s="55"/>
    </row>
    <row r="300" spans="2:16" x14ac:dyDescent="0.2">
      <c r="B300" s="55"/>
      <c r="C300" s="318"/>
      <c r="D300" s="288"/>
      <c r="E300" s="288"/>
      <c r="F300" s="350"/>
      <c r="G300" s="372"/>
      <c r="H300" s="372"/>
      <c r="I300" s="351"/>
      <c r="J300" s="357"/>
      <c r="K300" s="388"/>
      <c r="L300" s="55"/>
    </row>
    <row r="301" spans="2:16" x14ac:dyDescent="0.2">
      <c r="B301" s="55"/>
      <c r="C301" s="318"/>
      <c r="D301" s="288"/>
      <c r="E301" s="288"/>
      <c r="F301" s="350"/>
      <c r="G301" s="372"/>
      <c r="H301" s="372"/>
      <c r="I301" s="351"/>
      <c r="J301" s="357"/>
      <c r="K301" s="388"/>
      <c r="L301" s="55"/>
    </row>
    <row r="302" spans="2:16" x14ac:dyDescent="0.2">
      <c r="B302" s="55"/>
      <c r="C302" s="318"/>
      <c r="D302" s="288"/>
      <c r="E302" s="288"/>
      <c r="F302" s="350"/>
      <c r="G302" s="372"/>
      <c r="H302" s="372"/>
      <c r="I302" s="351"/>
      <c r="J302" s="357"/>
      <c r="K302" s="388"/>
      <c r="L302" s="55"/>
    </row>
    <row r="303" spans="2:16" x14ac:dyDescent="0.2">
      <c r="B303" s="55"/>
      <c r="C303" s="318"/>
      <c r="D303" s="288"/>
      <c r="E303" s="288"/>
      <c r="F303" s="350"/>
      <c r="G303" s="372"/>
      <c r="H303" s="372"/>
      <c r="I303" s="351"/>
      <c r="J303" s="357"/>
      <c r="K303" s="388"/>
      <c r="L303" s="55"/>
    </row>
    <row r="304" spans="2:16" x14ac:dyDescent="0.2">
      <c r="B304" s="55"/>
      <c r="C304" s="318"/>
      <c r="D304" s="288"/>
      <c r="E304" s="288"/>
      <c r="F304" s="350"/>
      <c r="G304" s="372"/>
      <c r="H304" s="372"/>
      <c r="I304" s="351"/>
      <c r="J304" s="357"/>
      <c r="K304" s="388"/>
      <c r="L304" s="55"/>
    </row>
    <row r="305" spans="2:12" x14ac:dyDescent="0.2">
      <c r="B305" s="55"/>
      <c r="C305" s="318"/>
      <c r="D305" s="288"/>
      <c r="E305" s="288"/>
      <c r="F305" s="350"/>
      <c r="G305" s="372"/>
      <c r="H305" s="372"/>
      <c r="I305" s="351"/>
      <c r="J305" s="357"/>
      <c r="K305" s="388"/>
      <c r="L305" s="55"/>
    </row>
    <row r="306" spans="2:12" x14ac:dyDescent="0.2">
      <c r="B306" s="55"/>
      <c r="C306" s="318"/>
      <c r="D306" s="288"/>
      <c r="E306" s="288"/>
      <c r="F306" s="350"/>
      <c r="G306" s="372"/>
      <c r="H306" s="372"/>
      <c r="I306" s="351"/>
      <c r="J306" s="357"/>
      <c r="K306" s="388"/>
      <c r="L306" s="55"/>
    </row>
    <row r="307" spans="2:12" x14ac:dyDescent="0.2">
      <c r="B307" s="55"/>
      <c r="C307" s="318"/>
      <c r="D307" s="288"/>
      <c r="E307" s="288"/>
      <c r="F307" s="350"/>
      <c r="G307" s="372"/>
      <c r="H307" s="372"/>
      <c r="I307" s="351"/>
      <c r="J307" s="357"/>
      <c r="K307" s="388"/>
      <c r="L307" s="55"/>
    </row>
    <row r="308" spans="2:12" x14ac:dyDescent="0.2">
      <c r="B308" s="55"/>
      <c r="C308" s="318"/>
      <c r="D308" s="288"/>
      <c r="E308" s="288"/>
      <c r="F308" s="350"/>
      <c r="G308" s="372"/>
      <c r="H308" s="372"/>
      <c r="I308" s="351"/>
      <c r="J308" s="357"/>
      <c r="K308" s="388"/>
      <c r="L308" s="55"/>
    </row>
    <row r="309" spans="2:12" x14ac:dyDescent="0.2">
      <c r="B309" s="55"/>
      <c r="C309" s="318"/>
      <c r="D309" s="288"/>
      <c r="E309" s="288"/>
      <c r="F309" s="350"/>
      <c r="G309" s="372"/>
      <c r="H309" s="372"/>
      <c r="I309" s="351"/>
      <c r="J309" s="357"/>
      <c r="K309" s="388"/>
      <c r="L309" s="55"/>
    </row>
    <row r="310" spans="2:12" x14ac:dyDescent="0.2">
      <c r="B310" s="55"/>
      <c r="C310" s="318"/>
      <c r="D310" s="288"/>
      <c r="E310" s="288"/>
      <c r="F310" s="350"/>
      <c r="G310" s="372"/>
      <c r="H310" s="372"/>
      <c r="I310" s="351"/>
      <c r="J310" s="357"/>
      <c r="K310" s="388"/>
      <c r="L310" s="55"/>
    </row>
    <row r="311" spans="2:12" x14ac:dyDescent="0.2">
      <c r="B311" s="55"/>
      <c r="C311" s="318"/>
      <c r="D311" s="288"/>
      <c r="E311" s="288"/>
      <c r="F311" s="350"/>
      <c r="G311" s="372"/>
      <c r="H311" s="372"/>
      <c r="I311" s="351"/>
      <c r="J311" s="357"/>
      <c r="K311" s="388"/>
      <c r="L311" s="55"/>
    </row>
    <row r="312" spans="2:12" x14ac:dyDescent="0.2">
      <c r="B312" s="55"/>
      <c r="C312" s="318"/>
      <c r="D312" s="288"/>
      <c r="E312" s="288"/>
      <c r="F312" s="350"/>
      <c r="G312" s="372"/>
      <c r="H312" s="372"/>
      <c r="I312" s="351"/>
      <c r="J312" s="357"/>
      <c r="K312" s="388"/>
      <c r="L312" s="55"/>
    </row>
    <row r="313" spans="2:12" x14ac:dyDescent="0.2">
      <c r="B313" s="55"/>
      <c r="C313" s="318"/>
      <c r="D313" s="288"/>
      <c r="E313" s="288"/>
      <c r="F313" s="350"/>
      <c r="G313" s="372"/>
      <c r="H313" s="372"/>
      <c r="I313" s="351"/>
      <c r="J313" s="357"/>
      <c r="K313" s="388"/>
      <c r="L313" s="55"/>
    </row>
    <row r="314" spans="2:12" x14ac:dyDescent="0.2">
      <c r="B314" s="55"/>
      <c r="C314" s="318"/>
      <c r="D314" s="288"/>
      <c r="E314" s="288"/>
      <c r="F314" s="350"/>
      <c r="G314" s="372"/>
      <c r="H314" s="372"/>
      <c r="I314" s="351"/>
      <c r="J314" s="357"/>
      <c r="K314" s="388"/>
      <c r="L314" s="55"/>
    </row>
    <row r="315" spans="2:12" x14ac:dyDescent="0.2">
      <c r="B315" s="55"/>
      <c r="C315" s="318"/>
      <c r="D315" s="288"/>
      <c r="E315" s="288"/>
      <c r="F315" s="350"/>
      <c r="G315" s="372"/>
      <c r="H315" s="372"/>
      <c r="I315" s="351"/>
      <c r="J315" s="357"/>
      <c r="K315" s="388"/>
      <c r="L315" s="55"/>
    </row>
    <row r="316" spans="2:12" x14ac:dyDescent="0.2">
      <c r="B316" s="55"/>
      <c r="C316" s="318"/>
      <c r="D316" s="288"/>
      <c r="E316" s="288"/>
      <c r="F316" s="350"/>
      <c r="G316" s="372"/>
      <c r="H316" s="372"/>
      <c r="I316" s="351"/>
      <c r="J316" s="357"/>
      <c r="K316" s="388"/>
      <c r="L316" s="55"/>
    </row>
    <row r="317" spans="2:12" x14ac:dyDescent="0.2">
      <c r="B317" s="55"/>
      <c r="C317" s="318"/>
      <c r="D317" s="288"/>
      <c r="E317" s="288"/>
      <c r="F317" s="350"/>
      <c r="G317" s="372"/>
      <c r="H317" s="372"/>
      <c r="I317" s="351"/>
      <c r="J317" s="357"/>
      <c r="K317" s="388"/>
      <c r="L317" s="55"/>
    </row>
    <row r="318" spans="2:12" x14ac:dyDescent="0.2">
      <c r="B318" s="55"/>
      <c r="C318" s="318"/>
      <c r="D318" s="288"/>
      <c r="E318" s="288"/>
      <c r="F318" s="350"/>
      <c r="G318" s="372"/>
      <c r="H318" s="372"/>
      <c r="I318" s="351"/>
      <c r="J318" s="357"/>
      <c r="K318" s="388"/>
      <c r="L318" s="55"/>
    </row>
    <row r="319" spans="2:12" x14ac:dyDescent="0.2">
      <c r="B319" s="55"/>
      <c r="C319" s="318"/>
      <c r="D319" s="288"/>
      <c r="E319" s="288"/>
      <c r="F319" s="350"/>
      <c r="G319" s="372"/>
      <c r="H319" s="372"/>
      <c r="I319" s="351"/>
      <c r="J319" s="357"/>
      <c r="K319" s="388"/>
      <c r="L319" s="55"/>
    </row>
    <row r="320" spans="2:12" x14ac:dyDescent="0.2">
      <c r="B320" s="55"/>
      <c r="C320" s="318"/>
      <c r="D320" s="288"/>
      <c r="E320" s="288"/>
      <c r="F320" s="350"/>
      <c r="G320" s="372"/>
      <c r="H320" s="372"/>
      <c r="I320" s="351"/>
      <c r="J320" s="357"/>
      <c r="K320" s="388"/>
      <c r="L320" s="55"/>
    </row>
    <row r="321" spans="2:12" x14ac:dyDescent="0.2">
      <c r="B321" s="55"/>
      <c r="C321" s="318"/>
      <c r="D321" s="288"/>
      <c r="E321" s="288"/>
      <c r="F321" s="350"/>
      <c r="G321" s="372"/>
      <c r="H321" s="372"/>
      <c r="I321" s="351"/>
      <c r="J321" s="357"/>
      <c r="K321" s="388"/>
      <c r="L321" s="55"/>
    </row>
    <row r="322" spans="2:12" x14ac:dyDescent="0.2">
      <c r="B322" s="55"/>
      <c r="C322" s="318"/>
      <c r="D322" s="288"/>
      <c r="E322" s="288"/>
      <c r="F322" s="350"/>
      <c r="G322" s="372"/>
      <c r="H322" s="372"/>
      <c r="I322" s="351"/>
      <c r="J322" s="357"/>
      <c r="K322" s="388"/>
      <c r="L322" s="55"/>
    </row>
    <row r="323" spans="2:12" x14ac:dyDescent="0.2">
      <c r="B323" s="55"/>
      <c r="C323" s="318"/>
      <c r="D323" s="288"/>
      <c r="E323" s="288"/>
      <c r="F323" s="350"/>
      <c r="G323" s="372"/>
      <c r="H323" s="372"/>
      <c r="I323" s="351"/>
      <c r="J323" s="357"/>
      <c r="K323" s="388"/>
      <c r="L323" s="55"/>
    </row>
    <row r="324" spans="2:12" x14ac:dyDescent="0.2">
      <c r="B324" s="55"/>
      <c r="C324" s="318"/>
      <c r="D324" s="288"/>
      <c r="E324" s="288"/>
      <c r="F324" s="350"/>
      <c r="G324" s="372"/>
      <c r="H324" s="372"/>
      <c r="I324" s="351"/>
      <c r="J324" s="357"/>
      <c r="K324" s="388"/>
      <c r="L324" s="55"/>
    </row>
    <row r="325" spans="2:12" x14ac:dyDescent="0.2">
      <c r="B325" s="55"/>
      <c r="C325" s="318"/>
      <c r="D325" s="288"/>
      <c r="E325" s="288"/>
      <c r="F325" s="350"/>
      <c r="G325" s="372"/>
      <c r="H325" s="372"/>
      <c r="I325" s="351"/>
      <c r="J325" s="357"/>
      <c r="K325" s="388"/>
      <c r="L325" s="55"/>
    </row>
    <row r="326" spans="2:12" x14ac:dyDescent="0.2">
      <c r="B326" s="55"/>
      <c r="C326" s="318"/>
      <c r="D326" s="288"/>
      <c r="E326" s="288"/>
      <c r="F326" s="350"/>
      <c r="G326" s="372"/>
      <c r="H326" s="372"/>
      <c r="I326" s="351"/>
      <c r="J326" s="357"/>
      <c r="K326" s="388"/>
      <c r="L326" s="55"/>
    </row>
    <row r="327" spans="2:12" x14ac:dyDescent="0.2">
      <c r="B327" s="55"/>
      <c r="C327" s="318"/>
      <c r="D327" s="288"/>
      <c r="E327" s="288"/>
      <c r="F327" s="350"/>
      <c r="G327" s="372"/>
      <c r="H327" s="372"/>
      <c r="I327" s="351"/>
      <c r="J327" s="357"/>
      <c r="K327" s="388"/>
      <c r="L327" s="55"/>
    </row>
    <row r="328" spans="2:12" x14ac:dyDescent="0.2">
      <c r="B328" s="55"/>
      <c r="C328" s="318"/>
      <c r="D328" s="288"/>
      <c r="E328" s="288"/>
      <c r="F328" s="350"/>
      <c r="G328" s="372"/>
      <c r="H328" s="372"/>
      <c r="I328" s="351"/>
      <c r="J328" s="357"/>
      <c r="K328" s="388"/>
      <c r="L328" s="55"/>
    </row>
    <row r="329" spans="2:12" x14ac:dyDescent="0.2">
      <c r="B329" s="55"/>
      <c r="C329" s="318"/>
      <c r="D329" s="288"/>
      <c r="E329" s="288"/>
      <c r="F329" s="350"/>
      <c r="G329" s="372"/>
      <c r="H329" s="372"/>
      <c r="I329" s="351"/>
      <c r="J329" s="357"/>
      <c r="K329" s="388"/>
      <c r="L329" s="55"/>
    </row>
    <row r="330" spans="2:12" x14ac:dyDescent="0.2">
      <c r="B330" s="55"/>
      <c r="C330" s="318"/>
      <c r="D330" s="288"/>
      <c r="E330" s="288"/>
      <c r="F330" s="350"/>
      <c r="G330" s="372"/>
      <c r="H330" s="372"/>
      <c r="I330" s="351"/>
      <c r="J330" s="357"/>
      <c r="K330" s="388"/>
      <c r="L330" s="55"/>
    </row>
    <row r="331" spans="2:12" x14ac:dyDescent="0.2">
      <c r="B331" s="55"/>
      <c r="C331" s="318"/>
      <c r="D331" s="288"/>
      <c r="E331" s="288"/>
      <c r="F331" s="350"/>
      <c r="G331" s="372"/>
      <c r="H331" s="372"/>
      <c r="I331" s="351"/>
      <c r="J331" s="357"/>
      <c r="K331" s="388"/>
      <c r="L331" s="55"/>
    </row>
    <row r="332" spans="2:12" x14ac:dyDescent="0.2">
      <c r="B332" s="55"/>
      <c r="C332" s="318"/>
      <c r="D332" s="288"/>
      <c r="E332" s="288"/>
      <c r="F332" s="350"/>
      <c r="G332" s="372"/>
      <c r="H332" s="372"/>
      <c r="I332" s="351"/>
      <c r="J332" s="357"/>
      <c r="K332" s="388"/>
      <c r="L332" s="55"/>
    </row>
    <row r="333" spans="2:12" x14ac:dyDescent="0.2">
      <c r="B333" s="55"/>
      <c r="C333" s="318"/>
      <c r="D333" s="288"/>
      <c r="E333" s="288"/>
      <c r="F333" s="350"/>
      <c r="G333" s="372"/>
      <c r="H333" s="372"/>
      <c r="I333" s="351"/>
      <c r="J333" s="357"/>
      <c r="K333" s="388"/>
      <c r="L333" s="55"/>
    </row>
    <row r="334" spans="2:12" x14ac:dyDescent="0.2">
      <c r="B334" s="55"/>
      <c r="C334" s="318"/>
      <c r="D334" s="288"/>
      <c r="E334" s="288"/>
      <c r="F334" s="350"/>
      <c r="G334" s="372"/>
      <c r="H334" s="372"/>
      <c r="I334" s="351"/>
      <c r="J334" s="357"/>
      <c r="K334" s="388"/>
      <c r="L334" s="55"/>
    </row>
    <row r="335" spans="2:12" x14ac:dyDescent="0.2">
      <c r="B335" s="55"/>
      <c r="C335" s="318"/>
      <c r="D335" s="288"/>
      <c r="E335" s="288"/>
      <c r="F335" s="350"/>
      <c r="G335" s="372"/>
      <c r="H335" s="372"/>
      <c r="I335" s="351"/>
      <c r="J335" s="357"/>
      <c r="K335" s="388"/>
      <c r="L335" s="55"/>
    </row>
    <row r="336" spans="2:12" x14ac:dyDescent="0.2">
      <c r="B336" s="55"/>
      <c r="C336" s="70"/>
      <c r="D336" s="71"/>
      <c r="E336" s="71"/>
      <c r="F336" s="352"/>
      <c r="G336" s="373"/>
      <c r="H336" s="373"/>
      <c r="I336" s="353"/>
      <c r="J336" s="72"/>
      <c r="K336" s="389"/>
      <c r="L336" s="55"/>
    </row>
    <row r="337" spans="2:14" x14ac:dyDescent="0.2">
      <c r="B337" s="55"/>
      <c r="C337" s="73"/>
      <c r="D337" s="74"/>
      <c r="E337" s="74"/>
      <c r="F337" s="76"/>
      <c r="G337" s="77"/>
      <c r="H337" s="77"/>
      <c r="I337" s="78"/>
      <c r="J337" s="410" t="s">
        <v>214</v>
      </c>
      <c r="K337" s="387"/>
      <c r="L337" s="55"/>
      <c r="N337" s="53">
        <v>0</v>
      </c>
    </row>
    <row r="338" spans="2:14" x14ac:dyDescent="0.2">
      <c r="B338" s="55"/>
      <c r="C338" s="318" t="s">
        <v>234</v>
      </c>
      <c r="D338" s="288"/>
      <c r="E338" s="288"/>
      <c r="F338" s="355" t="s">
        <v>316</v>
      </c>
      <c r="G338" s="356"/>
      <c r="H338" s="356"/>
      <c r="I338" s="357"/>
      <c r="J338" s="411"/>
      <c r="K338" s="388"/>
      <c r="L338" s="55"/>
    </row>
    <row r="339" spans="2:14" x14ac:dyDescent="0.2">
      <c r="B339" s="55"/>
      <c r="C339" s="318"/>
      <c r="D339" s="288"/>
      <c r="E339" s="288"/>
      <c r="F339" s="355"/>
      <c r="G339" s="356"/>
      <c r="H339" s="356"/>
      <c r="I339" s="357"/>
      <c r="J339" s="411"/>
      <c r="K339" s="388"/>
      <c r="L339" s="55"/>
    </row>
    <row r="340" spans="2:14" x14ac:dyDescent="0.2">
      <c r="B340" s="55"/>
      <c r="C340" s="318"/>
      <c r="D340" s="288"/>
      <c r="E340" s="288"/>
      <c r="F340" s="355"/>
      <c r="G340" s="356"/>
      <c r="H340" s="356"/>
      <c r="I340" s="357"/>
      <c r="J340" s="411"/>
      <c r="K340" s="388"/>
      <c r="L340" s="55"/>
    </row>
    <row r="341" spans="2:14" x14ac:dyDescent="0.2">
      <c r="B341" s="55"/>
      <c r="C341" s="318"/>
      <c r="D341" s="288"/>
      <c r="E341" s="288"/>
      <c r="F341" s="355"/>
      <c r="G341" s="356"/>
      <c r="H341" s="356"/>
      <c r="I341" s="357"/>
      <c r="J341" s="411"/>
      <c r="K341" s="388"/>
      <c r="L341" s="55"/>
    </row>
    <row r="342" spans="2:14" x14ac:dyDescent="0.2">
      <c r="B342" s="55"/>
      <c r="C342" s="318"/>
      <c r="D342" s="288"/>
      <c r="E342" s="288"/>
      <c r="F342" s="355"/>
      <c r="G342" s="356"/>
      <c r="H342" s="356"/>
      <c r="I342" s="357"/>
      <c r="J342" s="411"/>
      <c r="K342" s="388"/>
      <c r="L342" s="55"/>
    </row>
    <row r="343" spans="2:14" x14ac:dyDescent="0.2">
      <c r="B343" s="55"/>
      <c r="C343" s="70"/>
      <c r="D343" s="71"/>
      <c r="E343" s="71"/>
      <c r="F343" s="70"/>
      <c r="G343" s="71"/>
      <c r="H343" s="71"/>
      <c r="I343" s="79"/>
      <c r="J343" s="412"/>
      <c r="K343" s="389"/>
      <c r="L343" s="55"/>
    </row>
    <row r="344" spans="2:14" x14ac:dyDescent="0.2">
      <c r="B344" s="55"/>
      <c r="C344" s="73"/>
      <c r="D344" s="74"/>
      <c r="E344" s="74"/>
      <c r="F344" s="348" t="s">
        <v>416</v>
      </c>
      <c r="G344" s="371"/>
      <c r="H344" s="371"/>
      <c r="I344" s="349"/>
      <c r="J344" s="75"/>
      <c r="K344" s="387"/>
      <c r="L344" s="55"/>
      <c r="N344" s="53" t="s">
        <v>48</v>
      </c>
    </row>
    <row r="345" spans="2:14" x14ac:dyDescent="0.2">
      <c r="B345" s="55"/>
      <c r="C345" s="318" t="s">
        <v>235</v>
      </c>
      <c r="D345" s="288"/>
      <c r="E345" s="288"/>
      <c r="F345" s="350"/>
      <c r="G345" s="372"/>
      <c r="H345" s="372"/>
      <c r="I345" s="351"/>
      <c r="J345" s="357" t="s">
        <v>371</v>
      </c>
      <c r="K345" s="388"/>
      <c r="L345" s="55"/>
    </row>
    <row r="346" spans="2:14" x14ac:dyDescent="0.2">
      <c r="B346" s="55"/>
      <c r="C346" s="318"/>
      <c r="D346" s="288"/>
      <c r="E346" s="288"/>
      <c r="F346" s="350"/>
      <c r="G346" s="372"/>
      <c r="H346" s="372"/>
      <c r="I346" s="351"/>
      <c r="J346" s="357"/>
      <c r="K346" s="388"/>
      <c r="L346" s="55"/>
    </row>
    <row r="347" spans="2:14" x14ac:dyDescent="0.2">
      <c r="B347" s="55"/>
      <c r="C347" s="318"/>
      <c r="D347" s="288"/>
      <c r="E347" s="288"/>
      <c r="F347" s="350"/>
      <c r="G347" s="372"/>
      <c r="H347" s="372"/>
      <c r="I347" s="351"/>
      <c r="J347" s="357"/>
      <c r="K347" s="388"/>
      <c r="L347" s="55"/>
    </row>
    <row r="348" spans="2:14" x14ac:dyDescent="0.2">
      <c r="B348" s="55"/>
      <c r="C348" s="318"/>
      <c r="D348" s="288"/>
      <c r="E348" s="288"/>
      <c r="F348" s="350"/>
      <c r="G348" s="372"/>
      <c r="H348" s="372"/>
      <c r="I348" s="351"/>
      <c r="J348" s="357"/>
      <c r="K348" s="388"/>
      <c r="L348" s="55"/>
    </row>
    <row r="349" spans="2:14" x14ac:dyDescent="0.2">
      <c r="B349" s="55"/>
      <c r="C349" s="318"/>
      <c r="D349" s="288"/>
      <c r="E349" s="288"/>
      <c r="F349" s="350"/>
      <c r="G349" s="372"/>
      <c r="H349" s="372"/>
      <c r="I349" s="351"/>
      <c r="J349" s="357"/>
      <c r="K349" s="388"/>
      <c r="L349" s="55"/>
    </row>
    <row r="350" spans="2:14" x14ac:dyDescent="0.2">
      <c r="B350" s="55"/>
      <c r="C350" s="318"/>
      <c r="D350" s="288"/>
      <c r="E350" s="288"/>
      <c r="F350" s="350"/>
      <c r="G350" s="372"/>
      <c r="H350" s="372"/>
      <c r="I350" s="351"/>
      <c r="J350" s="357"/>
      <c r="K350" s="388"/>
      <c r="L350" s="55"/>
    </row>
    <row r="351" spans="2:14" x14ac:dyDescent="0.2">
      <c r="B351" s="55"/>
      <c r="C351" s="318"/>
      <c r="D351" s="288"/>
      <c r="E351" s="288"/>
      <c r="F351" s="350"/>
      <c r="G351" s="372"/>
      <c r="H351" s="372"/>
      <c r="I351" s="351"/>
      <c r="J351" s="357"/>
      <c r="K351" s="388"/>
      <c r="L351" s="55"/>
    </row>
    <row r="352" spans="2:14" x14ac:dyDescent="0.2">
      <c r="B352" s="55"/>
      <c r="C352" s="318"/>
      <c r="D352" s="288"/>
      <c r="E352" s="288"/>
      <c r="F352" s="350"/>
      <c r="G352" s="372"/>
      <c r="H352" s="372"/>
      <c r="I352" s="351"/>
      <c r="J352" s="357"/>
      <c r="K352" s="388"/>
      <c r="L352" s="55"/>
    </row>
    <row r="353" spans="2:12" x14ac:dyDescent="0.2">
      <c r="B353" s="55"/>
      <c r="C353" s="318"/>
      <c r="D353" s="288"/>
      <c r="E353" s="288"/>
      <c r="F353" s="350"/>
      <c r="G353" s="372"/>
      <c r="H353" s="372"/>
      <c r="I353" s="351"/>
      <c r="J353" s="357"/>
      <c r="K353" s="388"/>
      <c r="L353" s="55"/>
    </row>
    <row r="354" spans="2:12" x14ac:dyDescent="0.2">
      <c r="B354" s="55"/>
      <c r="C354" s="318"/>
      <c r="D354" s="288"/>
      <c r="E354" s="288"/>
      <c r="F354" s="350"/>
      <c r="G354" s="372"/>
      <c r="H354" s="372"/>
      <c r="I354" s="351"/>
      <c r="J354" s="357"/>
      <c r="K354" s="388"/>
      <c r="L354" s="55"/>
    </row>
    <row r="355" spans="2:12" x14ac:dyDescent="0.2">
      <c r="B355" s="55"/>
      <c r="C355" s="318"/>
      <c r="D355" s="288"/>
      <c r="E355" s="288"/>
      <c r="F355" s="350"/>
      <c r="G355" s="372"/>
      <c r="H355" s="372"/>
      <c r="I355" s="351"/>
      <c r="J355" s="357"/>
      <c r="K355" s="388"/>
      <c r="L355" s="55"/>
    </row>
    <row r="356" spans="2:12" x14ac:dyDescent="0.2">
      <c r="B356" s="55"/>
      <c r="C356" s="318"/>
      <c r="D356" s="288"/>
      <c r="E356" s="288"/>
      <c r="F356" s="350"/>
      <c r="G356" s="372"/>
      <c r="H356" s="372"/>
      <c r="I356" s="351"/>
      <c r="J356" s="357"/>
      <c r="K356" s="388"/>
      <c r="L356" s="55"/>
    </row>
    <row r="357" spans="2:12" x14ac:dyDescent="0.2">
      <c r="B357" s="55"/>
      <c r="C357" s="318"/>
      <c r="D357" s="288"/>
      <c r="E357" s="288"/>
      <c r="F357" s="350"/>
      <c r="G357" s="372"/>
      <c r="H357" s="372"/>
      <c r="I357" s="351"/>
      <c r="J357" s="357"/>
      <c r="K357" s="388"/>
      <c r="L357" s="55"/>
    </row>
    <row r="358" spans="2:12" x14ac:dyDescent="0.2">
      <c r="B358" s="55"/>
      <c r="C358" s="318"/>
      <c r="D358" s="288"/>
      <c r="E358" s="288"/>
      <c r="F358" s="350"/>
      <c r="G358" s="372"/>
      <c r="H358" s="372"/>
      <c r="I358" s="351"/>
      <c r="J358" s="357"/>
      <c r="K358" s="388"/>
      <c r="L358" s="55"/>
    </row>
    <row r="359" spans="2:12" x14ac:dyDescent="0.2">
      <c r="B359" s="55"/>
      <c r="C359" s="318"/>
      <c r="D359" s="288"/>
      <c r="E359" s="288"/>
      <c r="F359" s="350"/>
      <c r="G359" s="372"/>
      <c r="H359" s="372"/>
      <c r="I359" s="351"/>
      <c r="J359" s="357"/>
      <c r="K359" s="388"/>
      <c r="L359" s="55"/>
    </row>
    <row r="360" spans="2:12" x14ac:dyDescent="0.2">
      <c r="B360" s="55"/>
      <c r="C360" s="318"/>
      <c r="D360" s="288"/>
      <c r="E360" s="288"/>
      <c r="F360" s="350"/>
      <c r="G360" s="372"/>
      <c r="H360" s="372"/>
      <c r="I360" s="351"/>
      <c r="J360" s="357"/>
      <c r="K360" s="388"/>
      <c r="L360" s="55"/>
    </row>
    <row r="361" spans="2:12" x14ac:dyDescent="0.2">
      <c r="B361" s="55"/>
      <c r="C361" s="318"/>
      <c r="D361" s="288"/>
      <c r="E361" s="288"/>
      <c r="F361" s="350"/>
      <c r="G361" s="372"/>
      <c r="H361" s="372"/>
      <c r="I361" s="351"/>
      <c r="J361" s="357"/>
      <c r="K361" s="388"/>
      <c r="L361" s="55"/>
    </row>
    <row r="362" spans="2:12" x14ac:dyDescent="0.2">
      <c r="B362" s="55"/>
      <c r="C362" s="318"/>
      <c r="D362" s="288"/>
      <c r="E362" s="288"/>
      <c r="F362" s="350"/>
      <c r="G362" s="372"/>
      <c r="H362" s="372"/>
      <c r="I362" s="351"/>
      <c r="J362" s="357"/>
      <c r="K362" s="388"/>
      <c r="L362" s="55"/>
    </row>
    <row r="363" spans="2:12" x14ac:dyDescent="0.2">
      <c r="B363" s="55"/>
      <c r="C363" s="318"/>
      <c r="D363" s="288"/>
      <c r="E363" s="288"/>
      <c r="F363" s="350"/>
      <c r="G363" s="372"/>
      <c r="H363" s="372"/>
      <c r="I363" s="351"/>
      <c r="J363" s="357"/>
      <c r="K363" s="388"/>
      <c r="L363" s="55"/>
    </row>
    <row r="364" spans="2:12" x14ac:dyDescent="0.2">
      <c r="B364" s="55"/>
      <c r="C364" s="318"/>
      <c r="D364" s="288"/>
      <c r="E364" s="288"/>
      <c r="F364" s="350"/>
      <c r="G364" s="372"/>
      <c r="H364" s="372"/>
      <c r="I364" s="351"/>
      <c r="J364" s="357"/>
      <c r="K364" s="388"/>
      <c r="L364" s="55"/>
    </row>
    <row r="365" spans="2:12" x14ac:dyDescent="0.2">
      <c r="B365" s="55"/>
      <c r="C365" s="318"/>
      <c r="D365" s="288"/>
      <c r="E365" s="288"/>
      <c r="F365" s="350"/>
      <c r="G365" s="372"/>
      <c r="H365" s="372"/>
      <c r="I365" s="351"/>
      <c r="J365" s="357"/>
      <c r="K365" s="388"/>
      <c r="L365" s="55"/>
    </row>
    <row r="366" spans="2:12" x14ac:dyDescent="0.2">
      <c r="B366" s="55"/>
      <c r="C366" s="318"/>
      <c r="D366" s="288"/>
      <c r="E366" s="288"/>
      <c r="F366" s="350"/>
      <c r="G366" s="372"/>
      <c r="H366" s="372"/>
      <c r="I366" s="351"/>
      <c r="J366" s="357"/>
      <c r="K366" s="388"/>
      <c r="L366" s="55"/>
    </row>
    <row r="367" spans="2:12" x14ac:dyDescent="0.2">
      <c r="B367" s="55"/>
      <c r="C367" s="318"/>
      <c r="D367" s="288"/>
      <c r="E367" s="288"/>
      <c r="F367" s="350"/>
      <c r="G367" s="372"/>
      <c r="H367" s="372"/>
      <c r="I367" s="351"/>
      <c r="J367" s="357"/>
      <c r="K367" s="388"/>
      <c r="L367" s="55"/>
    </row>
    <row r="368" spans="2:12" x14ac:dyDescent="0.2">
      <c r="B368" s="55"/>
      <c r="C368" s="318"/>
      <c r="D368" s="288"/>
      <c r="E368" s="288"/>
      <c r="F368" s="350"/>
      <c r="G368" s="372"/>
      <c r="H368" s="372"/>
      <c r="I368" s="351"/>
      <c r="J368" s="357"/>
      <c r="K368" s="388"/>
      <c r="L368" s="55"/>
    </row>
    <row r="369" spans="2:14" x14ac:dyDescent="0.2">
      <c r="B369" s="55"/>
      <c r="C369" s="318"/>
      <c r="D369" s="288"/>
      <c r="E369" s="288"/>
      <c r="F369" s="350"/>
      <c r="G369" s="372"/>
      <c r="H369" s="372"/>
      <c r="I369" s="351"/>
      <c r="J369" s="357"/>
      <c r="K369" s="388"/>
      <c r="L369" s="55"/>
    </row>
    <row r="370" spans="2:14" x14ac:dyDescent="0.2">
      <c r="B370" s="55"/>
      <c r="C370" s="318"/>
      <c r="D370" s="288"/>
      <c r="E370" s="288"/>
      <c r="F370" s="350"/>
      <c r="G370" s="372"/>
      <c r="H370" s="372"/>
      <c r="I370" s="351"/>
      <c r="J370" s="357"/>
      <c r="K370" s="388"/>
      <c r="L370" s="55"/>
    </row>
    <row r="371" spans="2:14" x14ac:dyDescent="0.2">
      <c r="B371" s="55"/>
      <c r="C371" s="318"/>
      <c r="D371" s="288"/>
      <c r="E371" s="288"/>
      <c r="F371" s="350"/>
      <c r="G371" s="372"/>
      <c r="H371" s="372"/>
      <c r="I371" s="351"/>
      <c r="J371" s="357"/>
      <c r="K371" s="388"/>
      <c r="L371" s="55"/>
    </row>
    <row r="372" spans="2:14" x14ac:dyDescent="0.2">
      <c r="B372" s="55"/>
      <c r="C372" s="318"/>
      <c r="D372" s="288"/>
      <c r="E372" s="288"/>
      <c r="F372" s="350"/>
      <c r="G372" s="372"/>
      <c r="H372" s="372"/>
      <c r="I372" s="351"/>
      <c r="J372" s="357"/>
      <c r="K372" s="388"/>
      <c r="L372" s="55"/>
    </row>
    <row r="373" spans="2:14" x14ac:dyDescent="0.2">
      <c r="B373" s="55"/>
      <c r="C373" s="318"/>
      <c r="D373" s="288"/>
      <c r="E373" s="288"/>
      <c r="F373" s="350"/>
      <c r="G373" s="372"/>
      <c r="H373" s="372"/>
      <c r="I373" s="351"/>
      <c r="J373" s="357"/>
      <c r="K373" s="388"/>
      <c r="L373" s="55"/>
    </row>
    <row r="374" spans="2:14" x14ac:dyDescent="0.2">
      <c r="B374" s="55"/>
      <c r="C374" s="70"/>
      <c r="D374" s="71"/>
      <c r="E374" s="71"/>
      <c r="F374" s="352"/>
      <c r="G374" s="373"/>
      <c r="H374" s="373"/>
      <c r="I374" s="353"/>
      <c r="J374" s="72"/>
      <c r="K374" s="389"/>
      <c r="L374" s="55"/>
    </row>
    <row r="375" spans="2:14" x14ac:dyDescent="0.2">
      <c r="B375" s="55"/>
      <c r="C375" s="73"/>
      <c r="D375" s="74"/>
      <c r="E375" s="74"/>
      <c r="F375" s="348" t="s">
        <v>407</v>
      </c>
      <c r="G375" s="371"/>
      <c r="H375" s="371"/>
      <c r="I375" s="349"/>
      <c r="J375" s="75"/>
      <c r="K375" s="387"/>
      <c r="L375" s="55"/>
      <c r="N375" s="53" t="s">
        <v>50</v>
      </c>
    </row>
    <row r="376" spans="2:14" x14ac:dyDescent="0.2">
      <c r="B376" s="55"/>
      <c r="C376" s="318" t="s">
        <v>118</v>
      </c>
      <c r="D376" s="288"/>
      <c r="E376" s="288"/>
      <c r="F376" s="350"/>
      <c r="G376" s="372"/>
      <c r="H376" s="372"/>
      <c r="I376" s="351"/>
      <c r="J376" s="357" t="s">
        <v>372</v>
      </c>
      <c r="K376" s="388"/>
      <c r="L376" s="55"/>
    </row>
    <row r="377" spans="2:14" x14ac:dyDescent="0.2">
      <c r="B377" s="55"/>
      <c r="C377" s="318"/>
      <c r="D377" s="288"/>
      <c r="E377" s="288"/>
      <c r="F377" s="350"/>
      <c r="G377" s="372"/>
      <c r="H377" s="372"/>
      <c r="I377" s="351"/>
      <c r="J377" s="357"/>
      <c r="K377" s="388"/>
      <c r="L377" s="55"/>
    </row>
    <row r="378" spans="2:14" x14ac:dyDescent="0.2">
      <c r="B378" s="55"/>
      <c r="C378" s="318"/>
      <c r="D378" s="288"/>
      <c r="E378" s="288"/>
      <c r="F378" s="350"/>
      <c r="G378" s="372"/>
      <c r="H378" s="372"/>
      <c r="I378" s="351"/>
      <c r="J378" s="357"/>
      <c r="K378" s="388"/>
      <c r="L378" s="55"/>
    </row>
    <row r="379" spans="2:14" x14ac:dyDescent="0.2">
      <c r="B379" s="55"/>
      <c r="C379" s="318"/>
      <c r="D379" s="288"/>
      <c r="E379" s="288"/>
      <c r="F379" s="350"/>
      <c r="G379" s="372"/>
      <c r="H379" s="372"/>
      <c r="I379" s="351"/>
      <c r="J379" s="357"/>
      <c r="K379" s="388"/>
      <c r="L379" s="55"/>
    </row>
    <row r="380" spans="2:14" x14ac:dyDescent="0.2">
      <c r="B380" s="55"/>
      <c r="C380" s="318"/>
      <c r="D380" s="288"/>
      <c r="E380" s="288"/>
      <c r="F380" s="350"/>
      <c r="G380" s="372"/>
      <c r="H380" s="372"/>
      <c r="I380" s="351"/>
      <c r="J380" s="357"/>
      <c r="K380" s="388"/>
      <c r="L380" s="55"/>
    </row>
    <row r="381" spans="2:14" x14ac:dyDescent="0.2">
      <c r="B381" s="55"/>
      <c r="C381" s="318"/>
      <c r="D381" s="288"/>
      <c r="E381" s="288"/>
      <c r="F381" s="350"/>
      <c r="G381" s="372"/>
      <c r="H381" s="372"/>
      <c r="I381" s="351"/>
      <c r="J381" s="357"/>
      <c r="K381" s="388"/>
      <c r="L381" s="55"/>
    </row>
    <row r="382" spans="2:14" x14ac:dyDescent="0.2">
      <c r="B382" s="55"/>
      <c r="C382" s="318"/>
      <c r="D382" s="288"/>
      <c r="E382" s="288"/>
      <c r="F382" s="350"/>
      <c r="G382" s="372"/>
      <c r="H382" s="372"/>
      <c r="I382" s="351"/>
      <c r="J382" s="357"/>
      <c r="K382" s="388"/>
      <c r="L382" s="55"/>
    </row>
    <row r="383" spans="2:14" x14ac:dyDescent="0.2">
      <c r="B383" s="55"/>
      <c r="C383" s="318"/>
      <c r="D383" s="288"/>
      <c r="E383" s="288"/>
      <c r="F383" s="350"/>
      <c r="G383" s="372"/>
      <c r="H383" s="372"/>
      <c r="I383" s="351"/>
      <c r="J383" s="357"/>
      <c r="K383" s="388"/>
      <c r="L383" s="55"/>
    </row>
    <row r="384" spans="2:14" x14ac:dyDescent="0.2">
      <c r="B384" s="55"/>
      <c r="C384" s="318"/>
      <c r="D384" s="288"/>
      <c r="E384" s="288"/>
      <c r="F384" s="350"/>
      <c r="G384" s="372"/>
      <c r="H384" s="372"/>
      <c r="I384" s="351"/>
      <c r="J384" s="357"/>
      <c r="K384" s="388"/>
      <c r="L384" s="55"/>
    </row>
    <row r="385" spans="2:12" x14ac:dyDescent="0.2">
      <c r="B385" s="55"/>
      <c r="C385" s="318"/>
      <c r="D385" s="288"/>
      <c r="E385" s="288"/>
      <c r="F385" s="350"/>
      <c r="G385" s="372"/>
      <c r="H385" s="372"/>
      <c r="I385" s="351"/>
      <c r="J385" s="357"/>
      <c r="K385" s="388"/>
      <c r="L385" s="55"/>
    </row>
    <row r="386" spans="2:12" x14ac:dyDescent="0.2">
      <c r="B386" s="55"/>
      <c r="C386" s="318"/>
      <c r="D386" s="288"/>
      <c r="E386" s="288"/>
      <c r="F386" s="350"/>
      <c r="G386" s="372"/>
      <c r="H386" s="372"/>
      <c r="I386" s="351"/>
      <c r="J386" s="357"/>
      <c r="K386" s="388"/>
      <c r="L386" s="55"/>
    </row>
    <row r="387" spans="2:12" x14ac:dyDescent="0.2">
      <c r="B387" s="55"/>
      <c r="C387" s="318"/>
      <c r="D387" s="288"/>
      <c r="E387" s="288"/>
      <c r="F387" s="350"/>
      <c r="G387" s="372"/>
      <c r="H387" s="372"/>
      <c r="I387" s="351"/>
      <c r="J387" s="357"/>
      <c r="K387" s="388"/>
      <c r="L387" s="55"/>
    </row>
    <row r="388" spans="2:12" x14ac:dyDescent="0.2">
      <c r="B388" s="55"/>
      <c r="C388" s="318"/>
      <c r="D388" s="288"/>
      <c r="E388" s="288"/>
      <c r="F388" s="350"/>
      <c r="G388" s="372"/>
      <c r="H388" s="372"/>
      <c r="I388" s="351"/>
      <c r="J388" s="357"/>
      <c r="K388" s="388"/>
      <c r="L388" s="55"/>
    </row>
    <row r="389" spans="2:12" x14ac:dyDescent="0.2">
      <c r="B389" s="55"/>
      <c r="C389" s="318"/>
      <c r="D389" s="288"/>
      <c r="E389" s="288"/>
      <c r="F389" s="350"/>
      <c r="G389" s="372"/>
      <c r="H389" s="372"/>
      <c r="I389" s="351"/>
      <c r="J389" s="357"/>
      <c r="K389" s="388"/>
      <c r="L389" s="55"/>
    </row>
    <row r="390" spans="2:12" x14ac:dyDescent="0.2">
      <c r="B390" s="55"/>
      <c r="C390" s="318"/>
      <c r="D390" s="288"/>
      <c r="E390" s="288"/>
      <c r="F390" s="350"/>
      <c r="G390" s="372"/>
      <c r="H390" s="372"/>
      <c r="I390" s="351"/>
      <c r="J390" s="357"/>
      <c r="K390" s="388"/>
      <c r="L390" s="55"/>
    </row>
    <row r="391" spans="2:12" x14ac:dyDescent="0.2">
      <c r="B391" s="55"/>
      <c r="C391" s="318"/>
      <c r="D391" s="288"/>
      <c r="E391" s="288"/>
      <c r="F391" s="350"/>
      <c r="G391" s="372"/>
      <c r="H391" s="372"/>
      <c r="I391" s="351"/>
      <c r="J391" s="357"/>
      <c r="K391" s="388"/>
      <c r="L391" s="55"/>
    </row>
    <row r="392" spans="2:12" x14ac:dyDescent="0.2">
      <c r="B392" s="55"/>
      <c r="C392" s="318"/>
      <c r="D392" s="288"/>
      <c r="E392" s="288"/>
      <c r="F392" s="350"/>
      <c r="G392" s="372"/>
      <c r="H392" s="372"/>
      <c r="I392" s="351"/>
      <c r="J392" s="357"/>
      <c r="K392" s="388"/>
      <c r="L392" s="55"/>
    </row>
    <row r="393" spans="2:12" x14ac:dyDescent="0.2">
      <c r="B393" s="55"/>
      <c r="C393" s="318"/>
      <c r="D393" s="288"/>
      <c r="E393" s="288"/>
      <c r="F393" s="350"/>
      <c r="G393" s="372"/>
      <c r="H393" s="372"/>
      <c r="I393" s="351"/>
      <c r="J393" s="357"/>
      <c r="K393" s="388"/>
      <c r="L393" s="55"/>
    </row>
    <row r="394" spans="2:12" x14ac:dyDescent="0.2">
      <c r="B394" s="55"/>
      <c r="C394" s="318"/>
      <c r="D394" s="288"/>
      <c r="E394" s="288"/>
      <c r="F394" s="350"/>
      <c r="G394" s="372"/>
      <c r="H394" s="372"/>
      <c r="I394" s="351"/>
      <c r="J394" s="357"/>
      <c r="K394" s="388"/>
      <c r="L394" s="55"/>
    </row>
    <row r="395" spans="2:12" x14ac:dyDescent="0.2">
      <c r="B395" s="55"/>
      <c r="C395" s="318"/>
      <c r="D395" s="288"/>
      <c r="E395" s="288"/>
      <c r="F395" s="350"/>
      <c r="G395" s="372"/>
      <c r="H395" s="372"/>
      <c r="I395" s="351"/>
      <c r="J395" s="357"/>
      <c r="K395" s="388"/>
      <c r="L395" s="55"/>
    </row>
    <row r="396" spans="2:12" x14ac:dyDescent="0.2">
      <c r="B396" s="55"/>
      <c r="C396" s="318"/>
      <c r="D396" s="288"/>
      <c r="E396" s="288"/>
      <c r="F396" s="350"/>
      <c r="G396" s="372"/>
      <c r="H396" s="372"/>
      <c r="I396" s="351"/>
      <c r="J396" s="357"/>
      <c r="K396" s="388"/>
      <c r="L396" s="55"/>
    </row>
    <row r="397" spans="2:12" x14ac:dyDescent="0.2">
      <c r="B397" s="55"/>
      <c r="C397" s="318"/>
      <c r="D397" s="288"/>
      <c r="E397" s="288"/>
      <c r="F397" s="350"/>
      <c r="G397" s="372"/>
      <c r="H397" s="372"/>
      <c r="I397" s="351"/>
      <c r="J397" s="357"/>
      <c r="K397" s="388"/>
      <c r="L397" s="55"/>
    </row>
    <row r="398" spans="2:12" x14ac:dyDescent="0.2">
      <c r="B398" s="55"/>
      <c r="C398" s="318"/>
      <c r="D398" s="288"/>
      <c r="E398" s="288"/>
      <c r="F398" s="350"/>
      <c r="G398" s="372"/>
      <c r="H398" s="372"/>
      <c r="I398" s="351"/>
      <c r="J398" s="357"/>
      <c r="K398" s="388"/>
      <c r="L398" s="55"/>
    </row>
    <row r="399" spans="2:12" x14ac:dyDescent="0.2">
      <c r="B399" s="55"/>
      <c r="C399" s="318"/>
      <c r="D399" s="288"/>
      <c r="E399" s="288"/>
      <c r="F399" s="350"/>
      <c r="G399" s="372"/>
      <c r="H399" s="372"/>
      <c r="I399" s="351"/>
      <c r="J399" s="357"/>
      <c r="K399" s="388"/>
      <c r="L399" s="55"/>
    </row>
    <row r="400" spans="2:12" x14ac:dyDescent="0.2">
      <c r="B400" s="55"/>
      <c r="C400" s="318"/>
      <c r="D400" s="288"/>
      <c r="E400" s="288"/>
      <c r="F400" s="350"/>
      <c r="G400" s="372"/>
      <c r="H400" s="372"/>
      <c r="I400" s="351"/>
      <c r="J400" s="357"/>
      <c r="K400" s="388"/>
      <c r="L400" s="55"/>
    </row>
    <row r="401" spans="2:14" x14ac:dyDescent="0.2">
      <c r="B401" s="55"/>
      <c r="C401" s="318"/>
      <c r="D401" s="288"/>
      <c r="E401" s="288"/>
      <c r="F401" s="350"/>
      <c r="G401" s="372"/>
      <c r="H401" s="372"/>
      <c r="I401" s="351"/>
      <c r="J401" s="357"/>
      <c r="K401" s="388"/>
      <c r="L401" s="55"/>
    </row>
    <row r="402" spans="2:14" x14ac:dyDescent="0.2">
      <c r="B402" s="55"/>
      <c r="C402" s="318"/>
      <c r="D402" s="288"/>
      <c r="E402" s="288"/>
      <c r="F402" s="350"/>
      <c r="G402" s="372"/>
      <c r="H402" s="372"/>
      <c r="I402" s="351"/>
      <c r="J402" s="357"/>
      <c r="K402" s="388"/>
      <c r="L402" s="55"/>
    </row>
    <row r="403" spans="2:14" x14ac:dyDescent="0.2">
      <c r="B403" s="55"/>
      <c r="C403" s="318"/>
      <c r="D403" s="288"/>
      <c r="E403" s="288"/>
      <c r="F403" s="350"/>
      <c r="G403" s="372"/>
      <c r="H403" s="372"/>
      <c r="I403" s="351"/>
      <c r="J403" s="357"/>
      <c r="K403" s="388"/>
      <c r="L403" s="55"/>
    </row>
    <row r="404" spans="2:14" x14ac:dyDescent="0.2">
      <c r="B404" s="55"/>
      <c r="C404" s="80"/>
      <c r="D404" s="81"/>
      <c r="E404" s="81"/>
      <c r="F404" s="352"/>
      <c r="G404" s="373"/>
      <c r="H404" s="373"/>
      <c r="I404" s="353"/>
      <c r="J404" s="72"/>
      <c r="K404" s="389"/>
      <c r="L404" s="55"/>
    </row>
    <row r="405" spans="2:14" x14ac:dyDescent="0.2">
      <c r="B405" s="55"/>
      <c r="C405" s="317" t="str">
        <f>IF(COUNTIFS(K245:K404,"x")&gt;1,"Bitte setzen Sie nur ein Kreuz.","")</f>
        <v/>
      </c>
      <c r="D405" s="317"/>
      <c r="E405" s="317"/>
      <c r="F405" s="317"/>
      <c r="G405" s="317"/>
      <c r="H405" s="317"/>
      <c r="I405" s="317"/>
      <c r="J405" s="317"/>
      <c r="K405" s="317"/>
      <c r="L405" s="55"/>
      <c r="N405" s="54"/>
    </row>
    <row r="406" spans="2:14" x14ac:dyDescent="0.2">
      <c r="B406" s="55"/>
      <c r="C406" s="317"/>
      <c r="D406" s="317"/>
      <c r="E406" s="317"/>
      <c r="F406" s="317"/>
      <c r="G406" s="317"/>
      <c r="H406" s="317"/>
      <c r="I406" s="317"/>
      <c r="J406" s="317"/>
      <c r="K406" s="317"/>
      <c r="L406" s="55"/>
      <c r="N406" s="54"/>
    </row>
    <row r="407" spans="2:14" x14ac:dyDescent="0.2">
      <c r="B407" s="55"/>
      <c r="C407" s="62" t="s">
        <v>104</v>
      </c>
      <c r="D407" s="61"/>
      <c r="E407" s="61"/>
      <c r="F407" s="61"/>
      <c r="G407" s="61"/>
      <c r="H407" s="61"/>
      <c r="I407" s="61"/>
      <c r="J407" s="61"/>
      <c r="K407" s="61"/>
      <c r="L407" s="55"/>
    </row>
    <row r="408" spans="2:14" x14ac:dyDescent="0.2">
      <c r="B408" s="55"/>
      <c r="C408" s="327"/>
      <c r="D408" s="328"/>
      <c r="E408" s="328"/>
      <c r="F408" s="328"/>
      <c r="G408" s="328"/>
      <c r="H408" s="328"/>
      <c r="I408" s="328"/>
      <c r="J408" s="328"/>
      <c r="K408" s="329"/>
      <c r="L408" s="55"/>
    </row>
    <row r="409" spans="2:14" x14ac:dyDescent="0.2">
      <c r="B409" s="55"/>
      <c r="C409" s="330"/>
      <c r="D409" s="331"/>
      <c r="E409" s="331"/>
      <c r="F409" s="331"/>
      <c r="G409" s="331"/>
      <c r="H409" s="331"/>
      <c r="I409" s="331"/>
      <c r="J409" s="331"/>
      <c r="K409" s="332"/>
      <c r="L409" s="55"/>
    </row>
    <row r="410" spans="2:14" x14ac:dyDescent="0.2">
      <c r="B410" s="55"/>
      <c r="C410" s="330"/>
      <c r="D410" s="331"/>
      <c r="E410" s="331"/>
      <c r="F410" s="331"/>
      <c r="G410" s="331"/>
      <c r="H410" s="331"/>
      <c r="I410" s="331"/>
      <c r="J410" s="331"/>
      <c r="K410" s="332"/>
      <c r="L410" s="55"/>
    </row>
    <row r="411" spans="2:14" x14ac:dyDescent="0.2">
      <c r="B411" s="55"/>
      <c r="C411" s="330"/>
      <c r="D411" s="331"/>
      <c r="E411" s="331"/>
      <c r="F411" s="331"/>
      <c r="G411" s="331"/>
      <c r="H411" s="331"/>
      <c r="I411" s="331"/>
      <c r="J411" s="331"/>
      <c r="K411" s="332"/>
      <c r="L411" s="55"/>
    </row>
    <row r="412" spans="2:14" x14ac:dyDescent="0.2">
      <c r="B412" s="55"/>
      <c r="C412" s="330"/>
      <c r="D412" s="331"/>
      <c r="E412" s="331"/>
      <c r="F412" s="331"/>
      <c r="G412" s="331"/>
      <c r="H412" s="331"/>
      <c r="I412" s="331"/>
      <c r="J412" s="331"/>
      <c r="K412" s="332"/>
      <c r="L412" s="55"/>
    </row>
    <row r="413" spans="2:14" x14ac:dyDescent="0.2">
      <c r="B413" s="52"/>
      <c r="C413" s="333"/>
      <c r="D413" s="334"/>
      <c r="E413" s="334"/>
      <c r="F413" s="334"/>
      <c r="G413" s="334"/>
      <c r="H413" s="334"/>
      <c r="I413" s="334"/>
      <c r="J413" s="334"/>
      <c r="K413" s="335"/>
      <c r="L413" s="52"/>
    </row>
    <row r="414" spans="2:14" x14ac:dyDescent="0.2">
      <c r="B414" s="55"/>
      <c r="C414" s="85"/>
      <c r="D414" s="85"/>
      <c r="E414" s="85"/>
      <c r="F414" s="77"/>
      <c r="G414" s="77"/>
      <c r="H414" s="77"/>
      <c r="I414" s="55"/>
      <c r="J414" s="77"/>
      <c r="K414" s="61"/>
      <c r="L414" s="55"/>
    </row>
    <row r="415" spans="2:14" x14ac:dyDescent="0.2">
      <c r="B415" s="55"/>
      <c r="C415" s="86" t="s">
        <v>169</v>
      </c>
      <c r="D415" s="86"/>
      <c r="E415" s="86"/>
      <c r="F415" s="77"/>
      <c r="G415" s="77"/>
      <c r="H415" s="77"/>
      <c r="I415" s="55"/>
      <c r="J415" s="77"/>
      <c r="K415" s="61"/>
      <c r="L415" s="55"/>
    </row>
    <row r="416" spans="2:14" x14ac:dyDescent="0.2">
      <c r="B416" s="55"/>
      <c r="C416" s="61"/>
      <c r="D416" s="61"/>
      <c r="E416" s="61"/>
      <c r="F416" s="61"/>
      <c r="G416" s="61"/>
      <c r="H416" s="61"/>
      <c r="I416" s="61"/>
      <c r="J416" s="61"/>
      <c r="K416" s="61"/>
      <c r="L416" s="55"/>
    </row>
    <row r="417" spans="2:12" x14ac:dyDescent="0.2">
      <c r="B417" s="52"/>
      <c r="C417" s="52"/>
      <c r="D417" s="52"/>
      <c r="E417" s="52"/>
      <c r="F417" s="52"/>
      <c r="G417" s="52"/>
      <c r="H417" s="52"/>
      <c r="I417" s="52"/>
      <c r="J417" s="52"/>
      <c r="K417" s="52"/>
      <c r="L417" s="52"/>
    </row>
    <row r="418" spans="2:12" x14ac:dyDescent="0.2">
      <c r="B418" s="52"/>
      <c r="C418" s="52"/>
      <c r="D418" s="52"/>
      <c r="E418" s="52"/>
      <c r="F418" s="52"/>
      <c r="G418" s="52"/>
      <c r="H418" s="52"/>
      <c r="I418" s="390" t="s">
        <v>168</v>
      </c>
      <c r="J418" s="390"/>
      <c r="K418" s="390"/>
      <c r="L418" s="52"/>
    </row>
    <row r="419" spans="2:12" x14ac:dyDescent="0.2">
      <c r="B419" s="52"/>
      <c r="C419" s="52"/>
      <c r="D419" s="52"/>
      <c r="E419" s="52"/>
      <c r="F419" s="52"/>
      <c r="G419" s="52"/>
      <c r="H419" s="52"/>
      <c r="I419" s="52"/>
      <c r="J419" s="52"/>
      <c r="K419" s="52"/>
      <c r="L419" s="52"/>
    </row>
    <row r="420" spans="2:12" hidden="1" x14ac:dyDescent="0.2">
      <c r="B420" s="52"/>
      <c r="C420" s="52"/>
      <c r="D420" s="52"/>
      <c r="E420" s="52"/>
      <c r="F420" s="52"/>
      <c r="G420" s="52"/>
      <c r="H420" s="52"/>
      <c r="I420" s="52"/>
      <c r="J420" s="52"/>
      <c r="K420" s="52"/>
      <c r="L420" s="52"/>
    </row>
  </sheetData>
  <sheetProtection algorithmName="SHA-512" hashValue="7oKHHh25lrzdNnhlUKqa4Z+p5fzhcJo4Csi/pJwHejOpMmpXrGfdjEHF4YaKiikatp2JfgOJunYSNExDuZLCvw==" saltValue="LLvpv52m+B2hLfiUn8QVRw==" spinCount="100000" sheet="1" objects="1" scenarios="1"/>
  <mergeCells count="101">
    <mergeCell ref="I418:K418"/>
    <mergeCell ref="K344:K374"/>
    <mergeCell ref="K337:K343"/>
    <mergeCell ref="C408:K413"/>
    <mergeCell ref="C405:K406"/>
    <mergeCell ref="K375:K404"/>
    <mergeCell ref="C376:E403"/>
    <mergeCell ref="J376:J403"/>
    <mergeCell ref="C345:E373"/>
    <mergeCell ref="J345:J373"/>
    <mergeCell ref="C338:E342"/>
    <mergeCell ref="F338:I342"/>
    <mergeCell ref="J337:J343"/>
    <mergeCell ref="F344:I374"/>
    <mergeCell ref="F375:I404"/>
    <mergeCell ref="I1:K1"/>
    <mergeCell ref="J118:J125"/>
    <mergeCell ref="F126:I142"/>
    <mergeCell ref="F143:I159"/>
    <mergeCell ref="F187:I196"/>
    <mergeCell ref="C9:K10"/>
    <mergeCell ref="C28:K28"/>
    <mergeCell ref="C29:J30"/>
    <mergeCell ref="K29:K30"/>
    <mergeCell ref="C19:K24"/>
    <mergeCell ref="D25:K27"/>
    <mergeCell ref="C37:K38"/>
    <mergeCell ref="C39:K40"/>
    <mergeCell ref="C55:K59"/>
    <mergeCell ref="F62:I89"/>
    <mergeCell ref="F90:I117"/>
    <mergeCell ref="K62:K89"/>
    <mergeCell ref="C63:E70"/>
    <mergeCell ref="J63:J70"/>
    <mergeCell ref="K90:K117"/>
    <mergeCell ref="C91:E116"/>
    <mergeCell ref="C31:J32"/>
    <mergeCell ref="K31:K32"/>
    <mergeCell ref="C33:J34"/>
    <mergeCell ref="C198:E203"/>
    <mergeCell ref="F291:I336"/>
    <mergeCell ref="J292:J335"/>
    <mergeCell ref="K245:K290"/>
    <mergeCell ref="F245:I290"/>
    <mergeCell ref="C246:E257"/>
    <mergeCell ref="C243:E244"/>
    <mergeCell ref="F243:I244"/>
    <mergeCell ref="J243:K244"/>
    <mergeCell ref="K214:K222"/>
    <mergeCell ref="C215:E221"/>
    <mergeCell ref="J246:J289"/>
    <mergeCell ref="K291:K336"/>
    <mergeCell ref="C292:E335"/>
    <mergeCell ref="K33:K34"/>
    <mergeCell ref="C35:J36"/>
    <mergeCell ref="K35:K36"/>
    <mergeCell ref="D234:K237"/>
    <mergeCell ref="C238:K242"/>
    <mergeCell ref="K205:K213"/>
    <mergeCell ref="D172:K174"/>
    <mergeCell ref="C226:K231"/>
    <mergeCell ref="J215:J221"/>
    <mergeCell ref="F198:I203"/>
    <mergeCell ref="C160:K161"/>
    <mergeCell ref="C223:K224"/>
    <mergeCell ref="C163:K168"/>
    <mergeCell ref="F178:I185"/>
    <mergeCell ref="K187:K196"/>
    <mergeCell ref="C188:E195"/>
    <mergeCell ref="J188:J195"/>
    <mergeCell ref="K177:K186"/>
    <mergeCell ref="C178:E181"/>
    <mergeCell ref="F214:I222"/>
    <mergeCell ref="J197:J204"/>
    <mergeCell ref="F205:I213"/>
    <mergeCell ref="K197:K204"/>
    <mergeCell ref="C206:E212"/>
    <mergeCell ref="C170:K170"/>
    <mergeCell ref="C11:K13"/>
    <mergeCell ref="C14:K17"/>
    <mergeCell ref="J206:J213"/>
    <mergeCell ref="C60:E61"/>
    <mergeCell ref="F60:I61"/>
    <mergeCell ref="J60:K61"/>
    <mergeCell ref="C175:E176"/>
    <mergeCell ref="F175:I176"/>
    <mergeCell ref="J175:K176"/>
    <mergeCell ref="J178:J185"/>
    <mergeCell ref="K118:K125"/>
    <mergeCell ref="C119:E124"/>
    <mergeCell ref="F119:I124"/>
    <mergeCell ref="K126:K142"/>
    <mergeCell ref="C127:E141"/>
    <mergeCell ref="J127:J141"/>
    <mergeCell ref="C43:K48"/>
    <mergeCell ref="C49:K51"/>
    <mergeCell ref="K143:K159"/>
    <mergeCell ref="C144:E158"/>
    <mergeCell ref="J144:J158"/>
    <mergeCell ref="J91:J116"/>
    <mergeCell ref="D52:K54"/>
  </mergeCells>
  <conditionalFormatting sqref="K1:K5 K419:K423 K7:K10 K28:K51 K245:K417 K18 K62:K169 K177:K233 K171:K174">
    <cfRule type="cellIs" dxfId="79" priority="13" operator="equal">
      <formula>"x"</formula>
    </cfRule>
  </conditionalFormatting>
  <conditionalFormatting sqref="K160:K161">
    <cfRule type="cellIs" dxfId="78" priority="11" operator="equal">
      <formula>"x"</formula>
    </cfRule>
  </conditionalFormatting>
  <conditionalFormatting sqref="K223:K224">
    <cfRule type="cellIs" dxfId="77" priority="10" operator="equal">
      <formula>"x"</formula>
    </cfRule>
  </conditionalFormatting>
  <conditionalFormatting sqref="K405:K406">
    <cfRule type="cellIs" dxfId="76" priority="9" operator="equal">
      <formula>"x"</formula>
    </cfRule>
  </conditionalFormatting>
  <conditionalFormatting sqref="A52:M417">
    <cfRule type="expression" dxfId="75" priority="8">
      <formula>$K$35="x"</formula>
    </cfRule>
  </conditionalFormatting>
  <conditionalFormatting sqref="A172:M417">
    <cfRule type="expression" dxfId="74" priority="7">
      <formula>$K$29="x"</formula>
    </cfRule>
  </conditionalFormatting>
  <conditionalFormatting sqref="A52:M171">
    <cfRule type="expression" dxfId="73" priority="6">
      <formula>$K$31="x"</formula>
    </cfRule>
  </conditionalFormatting>
  <conditionalFormatting sqref="C170">
    <cfRule type="expression" dxfId="72" priority="2">
      <formula>$K$29="x"</formula>
    </cfRule>
  </conditionalFormatting>
  <dataValidations count="2">
    <dataValidation type="list" allowBlank="1" showInputMessage="1" showErrorMessage="1" sqref="K160:K161 K223:K224 K405:K406 K37:K38" xr:uid="{5642D02E-86B9-4606-B882-8257811FEE24}">
      <formula1>"x"</formula1>
    </dataValidation>
    <dataValidation type="list" allowBlank="1" showInputMessage="1" showErrorMessage="1" sqref="K29:K36 K245:K404 K62:K159 K177:K222" xr:uid="{3241E62D-209E-418D-BC0E-D1BD130CAEC9}">
      <formula1>"x,0,"</formula1>
    </dataValidation>
  </dataValidations>
  <hyperlinks>
    <hyperlink ref="I418" location="'05.4 Grünflächen'!Druckbereich" display="Weiter zu 05.4 Grünflächen" xr:uid="{89B16D12-87E6-441D-91F6-9804577DADF2}"/>
    <hyperlink ref="C49:K51" location="'04.4 Stadtgrün'!A1" display="'04.4 Stadtgrün'!A1" xr:uid="{486E9D31-75F5-4E46-B830-7A3841D354F0}"/>
    <hyperlink ref="I1" location="'05.4 Grünflächen'!Druckbereich" display="Weiter zu 05.4 Grünflächen" xr:uid="{FE77F81B-FBEF-438A-824E-FDC4A3D3F3FC}"/>
    <hyperlink ref="I1:K1" location="'04.4 Stadtgrün'!A1" display="Weiter zu 04.4 Stadtgrün" xr:uid="{E94039EE-95FA-46E9-894A-3B4A2438A365}"/>
    <hyperlink ref="I418:K418" location="'04.4 Stadtgrün'!A1" display="Weiter zu 04.4 Stadtgrün" xr:uid="{88F19471-8EB7-4EBD-A2C5-297C952FC460}"/>
    <hyperlink ref="C170" location="'04.4 Stadtgrün'!A1" display="Setzen Sie bitte Ihre Prüfung mit dem Handlungsfeld „04.4 Stadtgrün“ fort." xr:uid="{6F4BC6BF-D297-4AC8-A664-4EB2B523C557}"/>
  </hyperlinks>
  <pageMargins left="0.25" right="0.25" top="0.75" bottom="0.75" header="0.3" footer="0.3"/>
  <pageSetup paperSize="9" scale="81" fitToHeight="0" orientation="portrait" r:id="rId1"/>
  <rowBreaks count="2" manualBreakCount="2">
    <brk id="165" max="12" man="1"/>
    <brk id="230" max="12" man="1"/>
  </rowBreaks>
  <extLst>
    <ext xmlns:x14="http://schemas.microsoft.com/office/spreadsheetml/2009/9/main" uri="{78C0D931-6437-407d-A8EE-F0AAD7539E65}">
      <x14:conditionalFormattings>
        <x14:conditionalFormatting xmlns:xm="http://schemas.microsoft.com/office/excel/2006/main">
          <x14:cfRule type="expression" priority="5" id="{D279639F-9E06-4EBE-B245-959330D113EB}">
            <xm:f>'03 Basisprüfung'!$K$16="x"</xm:f>
            <x14:dxf>
              <font>
                <color theme="0"/>
              </font>
              <fill>
                <patternFill>
                  <bgColor theme="0"/>
                </patternFill>
              </fill>
              <border>
                <left style="thin">
                  <color theme="0"/>
                </left>
                <right style="thin">
                  <color theme="0"/>
                </right>
                <top style="thin">
                  <color theme="0"/>
                </top>
                <bottom style="thin">
                  <color theme="0"/>
                </bottom>
                <vertical/>
                <horizontal/>
              </border>
            </x14:dxf>
          </x14:cfRule>
          <xm:sqref>A1:M169 A171:M244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1F5F-0F07-40BF-96DF-2B48417E12F5}">
  <sheetPr codeName="Tabelle7">
    <tabColor rgb="FF92D050"/>
    <pageSetUpPr fitToPage="1"/>
  </sheetPr>
  <dimension ref="A1:P130"/>
  <sheetViews>
    <sheetView workbookViewId="0">
      <selection activeCell="C26" sqref="C26:J27"/>
    </sheetView>
  </sheetViews>
  <sheetFormatPr baseColWidth="10" defaultColWidth="0" defaultRowHeight="12.75" zeroHeight="1" x14ac:dyDescent="0.2"/>
  <cols>
    <col min="1" max="1" width="2.796875" style="52" customWidth="1"/>
    <col min="2" max="2" width="4.09765625" style="54" customWidth="1"/>
    <col min="3" max="3" width="11.3984375" style="54" customWidth="1"/>
    <col min="4" max="4" width="3.3984375" style="54" customWidth="1"/>
    <col min="5" max="5" width="8.59765625" style="54" customWidth="1"/>
    <col min="6" max="6" width="6.69921875" style="54" customWidth="1"/>
    <col min="7" max="10" width="10.69921875" style="54" customWidth="1"/>
    <col min="11" max="11" width="6.69921875" style="54" customWidth="1"/>
    <col min="12" max="12" width="4.3984375" style="54" customWidth="1"/>
    <col min="13" max="13" width="2.796875" style="52" customWidth="1"/>
    <col min="14" max="14" width="11.3984375" style="53" hidden="1" customWidth="1"/>
    <col min="15" max="16384" width="11.3984375" style="54" hidden="1"/>
  </cols>
  <sheetData>
    <row r="1" spans="2:12" x14ac:dyDescent="0.2">
      <c r="B1" s="52"/>
      <c r="C1" s="52"/>
      <c r="D1" s="52"/>
      <c r="E1" s="52"/>
      <c r="F1" s="52"/>
      <c r="G1" s="52"/>
      <c r="H1" s="52"/>
      <c r="I1" s="390" t="s">
        <v>173</v>
      </c>
      <c r="J1" s="390"/>
      <c r="K1" s="390"/>
      <c r="L1" s="52"/>
    </row>
    <row r="2" spans="2:12" x14ac:dyDescent="0.2">
      <c r="B2" s="52"/>
      <c r="C2" s="52"/>
      <c r="D2" s="52"/>
      <c r="E2" s="52"/>
      <c r="F2" s="52"/>
      <c r="G2" s="52"/>
      <c r="H2" s="52"/>
      <c r="I2" s="52"/>
      <c r="J2" s="52"/>
      <c r="K2" s="52"/>
      <c r="L2" s="52"/>
    </row>
    <row r="3" spans="2:12" x14ac:dyDescent="0.2">
      <c r="B3" s="52"/>
      <c r="C3" s="52"/>
      <c r="D3" s="52"/>
      <c r="E3" s="52"/>
      <c r="F3" s="52"/>
      <c r="G3" s="52"/>
      <c r="H3" s="52"/>
      <c r="I3" s="52"/>
      <c r="J3" s="52"/>
      <c r="K3" s="52"/>
      <c r="L3" s="52"/>
    </row>
    <row r="4" spans="2:12" x14ac:dyDescent="0.2">
      <c r="B4" s="52"/>
      <c r="C4" s="52"/>
      <c r="D4" s="52"/>
      <c r="E4" s="52"/>
      <c r="F4" s="52"/>
      <c r="G4" s="52"/>
      <c r="H4" s="52"/>
      <c r="I4" s="52"/>
      <c r="J4" s="52"/>
      <c r="K4" s="52"/>
      <c r="L4" s="52"/>
    </row>
    <row r="5" spans="2:12" x14ac:dyDescent="0.2">
      <c r="B5" s="52"/>
      <c r="C5" s="52"/>
      <c r="D5" s="52"/>
      <c r="E5" s="52"/>
      <c r="F5" s="52"/>
      <c r="G5" s="52"/>
      <c r="H5" s="52"/>
      <c r="I5" s="52"/>
      <c r="J5" s="52"/>
      <c r="K5" s="52"/>
      <c r="L5" s="52"/>
    </row>
    <row r="6" spans="2:12" x14ac:dyDescent="0.2">
      <c r="B6" s="55"/>
      <c r="C6" s="55"/>
      <c r="D6" s="55"/>
      <c r="E6" s="55"/>
      <c r="F6" s="55"/>
      <c r="G6" s="55"/>
      <c r="H6" s="55"/>
      <c r="I6" s="52"/>
      <c r="J6" s="52"/>
      <c r="K6" s="52"/>
      <c r="L6" s="55"/>
    </row>
    <row r="7" spans="2:12" x14ac:dyDescent="0.2">
      <c r="B7" s="55"/>
      <c r="C7" s="88" t="s">
        <v>170</v>
      </c>
      <c r="D7" s="60"/>
      <c r="E7" s="55"/>
      <c r="F7" s="55"/>
      <c r="G7" s="55"/>
      <c r="H7" s="55"/>
      <c r="I7" s="55"/>
      <c r="J7" s="55"/>
      <c r="K7" s="55"/>
      <c r="L7" s="55"/>
    </row>
    <row r="8" spans="2:12" x14ac:dyDescent="0.2">
      <c r="B8" s="55"/>
      <c r="C8" s="55"/>
      <c r="D8" s="55"/>
      <c r="E8" s="55"/>
      <c r="F8" s="55"/>
      <c r="G8" s="55"/>
      <c r="H8" s="55"/>
      <c r="I8" s="55"/>
      <c r="J8" s="55"/>
      <c r="K8" s="55"/>
      <c r="L8" s="55"/>
    </row>
    <row r="9" spans="2:12" x14ac:dyDescent="0.2">
      <c r="B9" s="55"/>
      <c r="C9" s="292" t="s">
        <v>546</v>
      </c>
      <c r="D9" s="292"/>
      <c r="E9" s="292"/>
      <c r="F9" s="292"/>
      <c r="G9" s="292"/>
      <c r="H9" s="292"/>
      <c r="I9" s="292"/>
      <c r="J9" s="292"/>
      <c r="K9" s="292"/>
      <c r="L9" s="55"/>
    </row>
    <row r="10" spans="2:12" x14ac:dyDescent="0.2">
      <c r="B10" s="55"/>
      <c r="C10" s="292"/>
      <c r="D10" s="292"/>
      <c r="E10" s="292"/>
      <c r="F10" s="292"/>
      <c r="G10" s="292"/>
      <c r="H10" s="292"/>
      <c r="I10" s="292"/>
      <c r="J10" s="292"/>
      <c r="K10" s="292"/>
      <c r="L10" s="55"/>
    </row>
    <row r="11" spans="2:12" x14ac:dyDescent="0.2">
      <c r="B11" s="55"/>
      <c r="C11" s="292"/>
      <c r="D11" s="292"/>
      <c r="E11" s="292"/>
      <c r="F11" s="292"/>
      <c r="G11" s="292"/>
      <c r="H11" s="292"/>
      <c r="I11" s="292"/>
      <c r="J11" s="292"/>
      <c r="K11" s="292"/>
      <c r="L11" s="55"/>
    </row>
    <row r="12" spans="2:12" x14ac:dyDescent="0.2">
      <c r="B12" s="55"/>
      <c r="C12" s="292"/>
      <c r="D12" s="292"/>
      <c r="E12" s="292"/>
      <c r="F12" s="292"/>
      <c r="G12" s="292"/>
      <c r="H12" s="292"/>
      <c r="I12" s="292"/>
      <c r="J12" s="292"/>
      <c r="K12" s="292"/>
      <c r="L12" s="55"/>
    </row>
    <row r="13" spans="2:12" x14ac:dyDescent="0.2">
      <c r="B13" s="55"/>
      <c r="C13" s="292"/>
      <c r="D13" s="292"/>
      <c r="E13" s="292"/>
      <c r="F13" s="292"/>
      <c r="G13" s="292"/>
      <c r="H13" s="292"/>
      <c r="I13" s="292"/>
      <c r="J13" s="292"/>
      <c r="K13" s="292"/>
      <c r="L13" s="55"/>
    </row>
    <row r="14" spans="2:12" x14ac:dyDescent="0.2">
      <c r="B14" s="55"/>
      <c r="C14" s="292"/>
      <c r="D14" s="292"/>
      <c r="E14" s="292"/>
      <c r="F14" s="292"/>
      <c r="G14" s="292"/>
      <c r="H14" s="292"/>
      <c r="I14" s="292"/>
      <c r="J14" s="292"/>
      <c r="K14" s="292"/>
      <c r="L14" s="55"/>
    </row>
    <row r="15" spans="2:12" x14ac:dyDescent="0.2">
      <c r="B15" s="55"/>
      <c r="C15" s="240"/>
      <c r="D15" s="240"/>
      <c r="E15" s="240"/>
      <c r="F15" s="240"/>
      <c r="G15" s="240"/>
      <c r="H15" s="240"/>
      <c r="I15" s="240"/>
      <c r="J15" s="240"/>
      <c r="K15" s="240"/>
      <c r="L15" s="55"/>
    </row>
    <row r="16" spans="2:12" x14ac:dyDescent="0.2">
      <c r="B16" s="55"/>
      <c r="C16" s="57"/>
      <c r="D16" s="57"/>
      <c r="E16" s="57"/>
      <c r="F16" s="57"/>
      <c r="G16" s="57"/>
      <c r="H16" s="57"/>
      <c r="I16" s="57"/>
      <c r="J16" s="57"/>
      <c r="K16" s="57"/>
      <c r="L16" s="55"/>
    </row>
    <row r="17" spans="2:14" x14ac:dyDescent="0.2">
      <c r="B17" s="55"/>
      <c r="C17" s="59" t="s">
        <v>1</v>
      </c>
      <c r="D17" s="304" t="s">
        <v>318</v>
      </c>
      <c r="E17" s="304"/>
      <c r="F17" s="304"/>
      <c r="G17" s="304"/>
      <c r="H17" s="304"/>
      <c r="I17" s="304"/>
      <c r="J17" s="304"/>
      <c r="K17" s="304"/>
      <c r="L17" s="55"/>
    </row>
    <row r="18" spans="2:14" x14ac:dyDescent="0.2">
      <c r="B18" s="55"/>
      <c r="C18" s="60"/>
      <c r="D18" s="304"/>
      <c r="E18" s="304"/>
      <c r="F18" s="304"/>
      <c r="G18" s="304"/>
      <c r="H18" s="304"/>
      <c r="I18" s="304"/>
      <c r="J18" s="304"/>
      <c r="K18" s="304"/>
      <c r="L18" s="55"/>
    </row>
    <row r="19" spans="2:14" x14ac:dyDescent="0.2">
      <c r="B19" s="55"/>
      <c r="C19" s="61"/>
      <c r="D19" s="61"/>
      <c r="E19" s="61"/>
      <c r="F19" s="61"/>
      <c r="G19" s="61"/>
      <c r="H19" s="61"/>
      <c r="I19" s="61"/>
      <c r="J19" s="61"/>
      <c r="K19" s="61"/>
      <c r="L19" s="55"/>
    </row>
    <row r="20" spans="2:14" ht="12.75" customHeight="1" x14ac:dyDescent="0.2">
      <c r="B20" s="55"/>
      <c r="C20" s="399" t="s">
        <v>457</v>
      </c>
      <c r="D20" s="399"/>
      <c r="E20" s="399"/>
      <c r="F20" s="399"/>
      <c r="G20" s="399"/>
      <c r="H20" s="399"/>
      <c r="I20" s="399"/>
      <c r="J20" s="399"/>
      <c r="K20" s="399"/>
      <c r="L20" s="55"/>
    </row>
    <row r="21" spans="2:14" x14ac:dyDescent="0.2">
      <c r="B21" s="55"/>
      <c r="C21" s="399"/>
      <c r="D21" s="399"/>
      <c r="E21" s="399"/>
      <c r="F21" s="399"/>
      <c r="G21" s="399"/>
      <c r="H21" s="399"/>
      <c r="I21" s="399"/>
      <c r="J21" s="399"/>
      <c r="K21" s="399"/>
      <c r="L21" s="55"/>
    </row>
    <row r="22" spans="2:14" x14ac:dyDescent="0.2">
      <c r="B22" s="55"/>
      <c r="C22" s="399"/>
      <c r="D22" s="399"/>
      <c r="E22" s="399"/>
      <c r="F22" s="399"/>
      <c r="G22" s="399"/>
      <c r="H22" s="399"/>
      <c r="I22" s="399"/>
      <c r="J22" s="399"/>
      <c r="K22" s="399"/>
      <c r="L22" s="55"/>
    </row>
    <row r="23" spans="2:14" x14ac:dyDescent="0.2">
      <c r="B23" s="55"/>
      <c r="C23" s="399"/>
      <c r="D23" s="399"/>
      <c r="E23" s="399"/>
      <c r="F23" s="399"/>
      <c r="G23" s="399"/>
      <c r="H23" s="399"/>
      <c r="I23" s="399"/>
      <c r="J23" s="399"/>
      <c r="K23" s="399"/>
      <c r="L23" s="55"/>
    </row>
    <row r="24" spans="2:14" x14ac:dyDescent="0.2">
      <c r="B24" s="55"/>
      <c r="C24" s="61"/>
      <c r="D24" s="61"/>
      <c r="E24" s="61"/>
      <c r="F24" s="61"/>
      <c r="G24" s="61"/>
      <c r="H24" s="61"/>
      <c r="I24" s="61"/>
      <c r="J24" s="61"/>
      <c r="K24" s="61"/>
      <c r="L24" s="55"/>
    </row>
    <row r="25" spans="2:14" x14ac:dyDescent="0.2">
      <c r="B25" s="55"/>
      <c r="C25" s="321" t="s">
        <v>2</v>
      </c>
      <c r="D25" s="322"/>
      <c r="E25" s="322"/>
      <c r="F25" s="322"/>
      <c r="G25" s="322"/>
      <c r="H25" s="322"/>
      <c r="I25" s="322"/>
      <c r="J25" s="322"/>
      <c r="K25" s="323"/>
      <c r="L25" s="55"/>
    </row>
    <row r="26" spans="2:14" x14ac:dyDescent="0.2">
      <c r="B26" s="55"/>
      <c r="C26" s="416" t="s">
        <v>32</v>
      </c>
      <c r="D26" s="417"/>
      <c r="E26" s="417"/>
      <c r="F26" s="417"/>
      <c r="G26" s="417"/>
      <c r="H26" s="417"/>
      <c r="I26" s="417"/>
      <c r="J26" s="418"/>
      <c r="K26" s="361"/>
      <c r="L26" s="55"/>
      <c r="N26" s="53" t="s">
        <v>4</v>
      </c>
    </row>
    <row r="27" spans="2:14" x14ac:dyDescent="0.2">
      <c r="B27" s="55"/>
      <c r="C27" s="419"/>
      <c r="D27" s="420"/>
      <c r="E27" s="420"/>
      <c r="F27" s="420"/>
      <c r="G27" s="420"/>
      <c r="H27" s="420"/>
      <c r="I27" s="420"/>
      <c r="J27" s="421"/>
      <c r="K27" s="363"/>
      <c r="L27" s="55"/>
    </row>
    <row r="28" spans="2:14" x14ac:dyDescent="0.2">
      <c r="B28" s="55"/>
      <c r="C28" s="416" t="s">
        <v>31</v>
      </c>
      <c r="D28" s="417"/>
      <c r="E28" s="417"/>
      <c r="F28" s="417"/>
      <c r="G28" s="417"/>
      <c r="H28" s="417"/>
      <c r="I28" s="417"/>
      <c r="J28" s="418"/>
      <c r="K28" s="361"/>
      <c r="L28" s="55"/>
      <c r="N28" s="53" t="s">
        <v>5</v>
      </c>
    </row>
    <row r="29" spans="2:14" x14ac:dyDescent="0.2">
      <c r="B29" s="55"/>
      <c r="C29" s="419"/>
      <c r="D29" s="420"/>
      <c r="E29" s="420"/>
      <c r="F29" s="420"/>
      <c r="G29" s="420"/>
      <c r="H29" s="420"/>
      <c r="I29" s="420"/>
      <c r="J29" s="421"/>
      <c r="K29" s="363"/>
      <c r="L29" s="55"/>
    </row>
    <row r="30" spans="2:14" x14ac:dyDescent="0.2">
      <c r="B30" s="55"/>
      <c r="C30" s="317" t="str">
        <f>IF(COUNTIFS(K26:K29,"x")&gt;1,"Bitte setzen Sie nur ein Kreuz.","")</f>
        <v/>
      </c>
      <c r="D30" s="317"/>
      <c r="E30" s="317"/>
      <c r="F30" s="317"/>
      <c r="G30" s="317"/>
      <c r="H30" s="317"/>
      <c r="I30" s="317"/>
      <c r="J30" s="317"/>
      <c r="K30" s="317"/>
      <c r="L30" s="55"/>
      <c r="N30" s="54"/>
    </row>
    <row r="31" spans="2:14" x14ac:dyDescent="0.2">
      <c r="B31" s="55"/>
      <c r="C31" s="317"/>
      <c r="D31" s="317"/>
      <c r="E31" s="317"/>
      <c r="F31" s="317"/>
      <c r="G31" s="317"/>
      <c r="H31" s="317"/>
      <c r="I31" s="317"/>
      <c r="J31" s="317"/>
      <c r="K31" s="317"/>
      <c r="L31" s="55"/>
      <c r="N31" s="54"/>
    </row>
    <row r="32" spans="2:14" x14ac:dyDescent="0.2">
      <c r="B32" s="55"/>
      <c r="C32" s="62" t="s">
        <v>104</v>
      </c>
      <c r="D32" s="61"/>
      <c r="E32" s="61"/>
      <c r="F32" s="61"/>
      <c r="G32" s="61"/>
      <c r="H32" s="61"/>
      <c r="I32" s="61"/>
      <c r="J32" s="61"/>
      <c r="K32" s="61"/>
      <c r="L32" s="55"/>
    </row>
    <row r="33" spans="2:12" x14ac:dyDescent="0.2">
      <c r="B33" s="55"/>
      <c r="C33" s="327"/>
      <c r="D33" s="328"/>
      <c r="E33" s="328"/>
      <c r="F33" s="328"/>
      <c r="G33" s="328"/>
      <c r="H33" s="328"/>
      <c r="I33" s="328"/>
      <c r="J33" s="328"/>
      <c r="K33" s="329"/>
      <c r="L33" s="55"/>
    </row>
    <row r="34" spans="2:12" x14ac:dyDescent="0.2">
      <c r="B34" s="55"/>
      <c r="C34" s="330"/>
      <c r="D34" s="331"/>
      <c r="E34" s="331"/>
      <c r="F34" s="331"/>
      <c r="G34" s="331"/>
      <c r="H34" s="331"/>
      <c r="I34" s="331"/>
      <c r="J34" s="331"/>
      <c r="K34" s="332"/>
      <c r="L34" s="55"/>
    </row>
    <row r="35" spans="2:12" x14ac:dyDescent="0.2">
      <c r="B35" s="55"/>
      <c r="C35" s="330"/>
      <c r="D35" s="331"/>
      <c r="E35" s="331"/>
      <c r="F35" s="331"/>
      <c r="G35" s="331"/>
      <c r="H35" s="331"/>
      <c r="I35" s="331"/>
      <c r="J35" s="331"/>
      <c r="K35" s="332"/>
      <c r="L35" s="55"/>
    </row>
    <row r="36" spans="2:12" x14ac:dyDescent="0.2">
      <c r="B36" s="55"/>
      <c r="C36" s="330"/>
      <c r="D36" s="331"/>
      <c r="E36" s="331"/>
      <c r="F36" s="331"/>
      <c r="G36" s="331"/>
      <c r="H36" s="331"/>
      <c r="I36" s="331"/>
      <c r="J36" s="331"/>
      <c r="K36" s="332"/>
      <c r="L36" s="55"/>
    </row>
    <row r="37" spans="2:12" x14ac:dyDescent="0.2">
      <c r="B37" s="55"/>
      <c r="C37" s="330"/>
      <c r="D37" s="331"/>
      <c r="E37" s="331"/>
      <c r="F37" s="331"/>
      <c r="G37" s="331"/>
      <c r="H37" s="331"/>
      <c r="I37" s="331"/>
      <c r="J37" s="331"/>
      <c r="K37" s="332"/>
      <c r="L37" s="55"/>
    </row>
    <row r="38" spans="2:12" x14ac:dyDescent="0.2">
      <c r="B38" s="55"/>
      <c r="C38" s="333"/>
      <c r="D38" s="334"/>
      <c r="E38" s="334"/>
      <c r="F38" s="334"/>
      <c r="G38" s="334"/>
      <c r="H38" s="334"/>
      <c r="I38" s="334"/>
      <c r="J38" s="334"/>
      <c r="K38" s="335"/>
      <c r="L38" s="55"/>
    </row>
    <row r="39" spans="2:12" x14ac:dyDescent="0.2">
      <c r="B39" s="55"/>
      <c r="C39" s="384" t="str">
        <f>IF($K$28="x","Die Prüfung für das Handlungsfeld Stadtgrün ist beendet. Setzen Sie in diesem Falle bitte Ihre Prüfung mit dem Handlungsfeld „04.5 Kreislaufwirtschaft fort.","")</f>
        <v/>
      </c>
      <c r="D39" s="384"/>
      <c r="E39" s="384"/>
      <c r="F39" s="384"/>
      <c r="G39" s="384"/>
      <c r="H39" s="384"/>
      <c r="I39" s="384"/>
      <c r="J39" s="384"/>
      <c r="K39" s="384"/>
      <c r="L39" s="55"/>
    </row>
    <row r="40" spans="2:12" x14ac:dyDescent="0.2">
      <c r="B40" s="55"/>
      <c r="C40" s="384"/>
      <c r="D40" s="384"/>
      <c r="E40" s="384"/>
      <c r="F40" s="384"/>
      <c r="G40" s="384"/>
      <c r="H40" s="384"/>
      <c r="I40" s="384"/>
      <c r="J40" s="384"/>
      <c r="K40" s="384"/>
      <c r="L40" s="55"/>
    </row>
    <row r="41" spans="2:12" x14ac:dyDescent="0.2">
      <c r="B41" s="55"/>
      <c r="C41" s="384"/>
      <c r="D41" s="384"/>
      <c r="E41" s="384"/>
      <c r="F41" s="384"/>
      <c r="G41" s="384"/>
      <c r="H41" s="384"/>
      <c r="I41" s="384"/>
      <c r="J41" s="384"/>
      <c r="K41" s="384"/>
      <c r="L41" s="55"/>
    </row>
    <row r="42" spans="2:12" ht="12.75" customHeight="1" x14ac:dyDescent="0.2">
      <c r="B42" s="55"/>
      <c r="C42" s="63" t="s">
        <v>7</v>
      </c>
      <c r="D42" s="304" t="s">
        <v>319</v>
      </c>
      <c r="E42" s="304"/>
      <c r="F42" s="304"/>
      <c r="G42" s="304"/>
      <c r="H42" s="304"/>
      <c r="I42" s="304"/>
      <c r="J42" s="304"/>
      <c r="K42" s="304"/>
      <c r="L42" s="55"/>
    </row>
    <row r="43" spans="2:12" x14ac:dyDescent="0.2">
      <c r="B43" s="55"/>
      <c r="C43" s="64"/>
      <c r="D43" s="304"/>
      <c r="E43" s="304"/>
      <c r="F43" s="304"/>
      <c r="G43" s="304"/>
      <c r="H43" s="304"/>
      <c r="I43" s="304"/>
      <c r="J43" s="304"/>
      <c r="K43" s="304"/>
      <c r="L43" s="55"/>
    </row>
    <row r="44" spans="2:12" x14ac:dyDescent="0.2">
      <c r="B44" s="55"/>
      <c r="C44" s="64"/>
      <c r="D44" s="59"/>
      <c r="E44" s="59"/>
      <c r="F44" s="59"/>
      <c r="G44" s="59"/>
      <c r="H44" s="59"/>
      <c r="I44" s="59"/>
      <c r="J44" s="59"/>
      <c r="K44" s="59"/>
      <c r="L44" s="55"/>
    </row>
    <row r="45" spans="2:12" x14ac:dyDescent="0.2">
      <c r="B45" s="55"/>
      <c r="C45" s="399" t="s">
        <v>419</v>
      </c>
      <c r="D45" s="399"/>
      <c r="E45" s="399"/>
      <c r="F45" s="399"/>
      <c r="G45" s="399"/>
      <c r="H45" s="399"/>
      <c r="I45" s="399"/>
      <c r="J45" s="399"/>
      <c r="K45" s="399"/>
      <c r="L45" s="55"/>
    </row>
    <row r="46" spans="2:12" x14ac:dyDescent="0.2">
      <c r="B46" s="55"/>
      <c r="C46" s="399"/>
      <c r="D46" s="399"/>
      <c r="E46" s="399"/>
      <c r="F46" s="399"/>
      <c r="G46" s="399"/>
      <c r="H46" s="399"/>
      <c r="I46" s="399"/>
      <c r="J46" s="399"/>
      <c r="K46" s="399"/>
      <c r="L46" s="55"/>
    </row>
    <row r="47" spans="2:12" x14ac:dyDescent="0.2">
      <c r="B47" s="55"/>
      <c r="C47" s="399"/>
      <c r="D47" s="399"/>
      <c r="E47" s="399"/>
      <c r="F47" s="399"/>
      <c r="G47" s="399"/>
      <c r="H47" s="399"/>
      <c r="I47" s="399"/>
      <c r="J47" s="399"/>
      <c r="K47" s="399"/>
      <c r="L47" s="55"/>
    </row>
    <row r="48" spans="2:12" x14ac:dyDescent="0.2">
      <c r="B48" s="55"/>
      <c r="C48" s="399"/>
      <c r="D48" s="399"/>
      <c r="E48" s="399"/>
      <c r="F48" s="399"/>
      <c r="G48" s="399"/>
      <c r="H48" s="399"/>
      <c r="I48" s="399"/>
      <c r="J48" s="399"/>
      <c r="K48" s="399"/>
      <c r="L48" s="55"/>
    </row>
    <row r="49" spans="2:16" x14ac:dyDescent="0.2">
      <c r="B49" s="55"/>
      <c r="C49" s="399"/>
      <c r="D49" s="399"/>
      <c r="E49" s="399"/>
      <c r="F49" s="399"/>
      <c r="G49" s="399"/>
      <c r="H49" s="399"/>
      <c r="I49" s="399"/>
      <c r="J49" s="399"/>
      <c r="K49" s="399"/>
      <c r="L49" s="55"/>
    </row>
    <row r="50" spans="2:16" x14ac:dyDescent="0.2">
      <c r="B50" s="55"/>
      <c r="C50" s="399"/>
      <c r="D50" s="399"/>
      <c r="E50" s="399"/>
      <c r="F50" s="399"/>
      <c r="G50" s="399"/>
      <c r="H50" s="399"/>
      <c r="I50" s="399"/>
      <c r="J50" s="399"/>
      <c r="K50" s="399"/>
      <c r="L50" s="55"/>
    </row>
    <row r="51" spans="2:16" x14ac:dyDescent="0.2">
      <c r="B51" s="55"/>
      <c r="C51" s="61"/>
      <c r="D51" s="211"/>
      <c r="E51" s="211"/>
      <c r="F51" s="211"/>
      <c r="G51" s="211"/>
      <c r="H51" s="211"/>
      <c r="I51" s="211"/>
      <c r="J51" s="211"/>
      <c r="K51" s="211"/>
      <c r="L51" s="55"/>
    </row>
    <row r="52" spans="2:16" x14ac:dyDescent="0.2">
      <c r="B52" s="55"/>
      <c r="C52" s="377" t="s">
        <v>2</v>
      </c>
      <c r="D52" s="378"/>
      <c r="E52" s="378"/>
      <c r="F52" s="377" t="s">
        <v>8</v>
      </c>
      <c r="G52" s="378"/>
      <c r="H52" s="378"/>
      <c r="I52" s="321" t="s">
        <v>187</v>
      </c>
      <c r="J52" s="322"/>
      <c r="K52" s="323"/>
      <c r="L52" s="55"/>
    </row>
    <row r="53" spans="2:16" x14ac:dyDescent="0.2">
      <c r="B53" s="55"/>
      <c r="C53" s="89"/>
      <c r="D53" s="90"/>
      <c r="E53" s="90"/>
      <c r="F53" s="348" t="s">
        <v>453</v>
      </c>
      <c r="G53" s="371"/>
      <c r="H53" s="349"/>
      <c r="I53" s="89"/>
      <c r="J53" s="91"/>
      <c r="K53" s="358"/>
      <c r="L53" s="55"/>
      <c r="N53" s="53" t="s">
        <v>49</v>
      </c>
      <c r="P53" s="54" t="s">
        <v>196</v>
      </c>
    </row>
    <row r="54" spans="2:16" x14ac:dyDescent="0.2">
      <c r="B54" s="55"/>
      <c r="C54" s="318" t="s">
        <v>181</v>
      </c>
      <c r="D54" s="288"/>
      <c r="E54" s="288"/>
      <c r="F54" s="350"/>
      <c r="G54" s="372"/>
      <c r="H54" s="351"/>
      <c r="I54" s="355" t="s">
        <v>369</v>
      </c>
      <c r="J54" s="357"/>
      <c r="K54" s="359"/>
      <c r="L54" s="55"/>
    </row>
    <row r="55" spans="2:16" x14ac:dyDescent="0.2">
      <c r="B55" s="55"/>
      <c r="C55" s="318"/>
      <c r="D55" s="288"/>
      <c r="E55" s="288"/>
      <c r="F55" s="350"/>
      <c r="G55" s="372"/>
      <c r="H55" s="351"/>
      <c r="I55" s="355"/>
      <c r="J55" s="357"/>
      <c r="K55" s="359"/>
      <c r="L55" s="55"/>
    </row>
    <row r="56" spans="2:16" x14ac:dyDescent="0.2">
      <c r="B56" s="55"/>
      <c r="C56" s="318"/>
      <c r="D56" s="288"/>
      <c r="E56" s="288"/>
      <c r="F56" s="350"/>
      <c r="G56" s="372"/>
      <c r="H56" s="351"/>
      <c r="I56" s="355"/>
      <c r="J56" s="357"/>
      <c r="K56" s="359"/>
      <c r="L56" s="55"/>
    </row>
    <row r="57" spans="2:16" x14ac:dyDescent="0.2">
      <c r="B57" s="55"/>
      <c r="C57" s="318"/>
      <c r="D57" s="288"/>
      <c r="E57" s="288"/>
      <c r="F57" s="350"/>
      <c r="G57" s="372"/>
      <c r="H57" s="351"/>
      <c r="I57" s="355"/>
      <c r="J57" s="357"/>
      <c r="K57" s="359"/>
      <c r="L57" s="55"/>
    </row>
    <row r="58" spans="2:16" x14ac:dyDescent="0.2">
      <c r="B58" s="55"/>
      <c r="C58" s="318"/>
      <c r="D58" s="288"/>
      <c r="E58" s="288"/>
      <c r="F58" s="350"/>
      <c r="G58" s="372"/>
      <c r="H58" s="351"/>
      <c r="I58" s="355"/>
      <c r="J58" s="357"/>
      <c r="K58" s="359"/>
      <c r="L58" s="55"/>
    </row>
    <row r="59" spans="2:16" x14ac:dyDescent="0.2">
      <c r="B59" s="55"/>
      <c r="C59" s="318"/>
      <c r="D59" s="288"/>
      <c r="E59" s="288"/>
      <c r="F59" s="350"/>
      <c r="G59" s="372"/>
      <c r="H59" s="351"/>
      <c r="I59" s="355"/>
      <c r="J59" s="357"/>
      <c r="K59" s="359"/>
      <c r="L59" s="55"/>
    </row>
    <row r="60" spans="2:16" x14ac:dyDescent="0.2">
      <c r="B60" s="55"/>
      <c r="C60" s="318"/>
      <c r="D60" s="288"/>
      <c r="E60" s="288"/>
      <c r="F60" s="350"/>
      <c r="G60" s="372"/>
      <c r="H60" s="351"/>
      <c r="I60" s="355"/>
      <c r="J60" s="357"/>
      <c r="K60" s="359"/>
      <c r="L60" s="55"/>
    </row>
    <row r="61" spans="2:16" x14ac:dyDescent="0.2">
      <c r="B61" s="55"/>
      <c r="C61" s="318"/>
      <c r="D61" s="288"/>
      <c r="E61" s="288"/>
      <c r="F61" s="350"/>
      <c r="G61" s="372"/>
      <c r="H61" s="351"/>
      <c r="I61" s="355"/>
      <c r="J61" s="357"/>
      <c r="K61" s="359"/>
      <c r="L61" s="55"/>
    </row>
    <row r="62" spans="2:16" x14ac:dyDescent="0.2">
      <c r="B62" s="55"/>
      <c r="C62" s="318"/>
      <c r="D62" s="288"/>
      <c r="E62" s="288"/>
      <c r="F62" s="350"/>
      <c r="G62" s="372"/>
      <c r="H62" s="351"/>
      <c r="I62" s="355"/>
      <c r="J62" s="357"/>
      <c r="K62" s="359"/>
      <c r="L62" s="55"/>
    </row>
    <row r="63" spans="2:16" x14ac:dyDescent="0.2">
      <c r="B63" s="55"/>
      <c r="C63" s="318"/>
      <c r="D63" s="288"/>
      <c r="E63" s="288"/>
      <c r="F63" s="350"/>
      <c r="G63" s="372"/>
      <c r="H63" s="351"/>
      <c r="I63" s="355"/>
      <c r="J63" s="357"/>
      <c r="K63" s="359"/>
      <c r="L63" s="55"/>
    </row>
    <row r="64" spans="2:16" x14ac:dyDescent="0.2">
      <c r="B64" s="55"/>
      <c r="C64" s="318"/>
      <c r="D64" s="288"/>
      <c r="E64" s="288"/>
      <c r="F64" s="350"/>
      <c r="G64" s="372"/>
      <c r="H64" s="351"/>
      <c r="I64" s="355"/>
      <c r="J64" s="357"/>
      <c r="K64" s="359"/>
      <c r="L64" s="55"/>
    </row>
    <row r="65" spans="2:16" x14ac:dyDescent="0.2">
      <c r="B65" s="55"/>
      <c r="C65" s="318"/>
      <c r="D65" s="288"/>
      <c r="E65" s="288"/>
      <c r="F65" s="350"/>
      <c r="G65" s="372"/>
      <c r="H65" s="351"/>
      <c r="I65" s="355"/>
      <c r="J65" s="357"/>
      <c r="K65" s="359"/>
      <c r="L65" s="55"/>
    </row>
    <row r="66" spans="2:16" x14ac:dyDescent="0.2">
      <c r="B66" s="55"/>
      <c r="C66" s="70"/>
      <c r="D66" s="71"/>
      <c r="E66" s="71"/>
      <c r="F66" s="352"/>
      <c r="G66" s="373"/>
      <c r="H66" s="353"/>
      <c r="I66" s="93"/>
      <c r="J66" s="72"/>
      <c r="K66" s="360"/>
      <c r="L66" s="55"/>
    </row>
    <row r="67" spans="2:16" x14ac:dyDescent="0.2">
      <c r="B67" s="55"/>
      <c r="C67" s="73"/>
      <c r="D67" s="74"/>
      <c r="E67" s="74"/>
      <c r="F67" s="348" t="s">
        <v>454</v>
      </c>
      <c r="G67" s="371"/>
      <c r="H67" s="349"/>
      <c r="I67" s="92"/>
      <c r="J67" s="75"/>
      <c r="K67" s="358"/>
      <c r="L67" s="55"/>
      <c r="N67" s="53" t="s">
        <v>47</v>
      </c>
      <c r="P67" s="54" t="s">
        <v>195</v>
      </c>
    </row>
    <row r="68" spans="2:16" x14ac:dyDescent="0.2">
      <c r="B68" s="55"/>
      <c r="C68" s="318" t="s">
        <v>178</v>
      </c>
      <c r="D68" s="288" t="s">
        <v>9</v>
      </c>
      <c r="E68" s="288"/>
      <c r="F68" s="350"/>
      <c r="G68" s="372"/>
      <c r="H68" s="351"/>
      <c r="I68" s="355" t="s">
        <v>408</v>
      </c>
      <c r="J68" s="357"/>
      <c r="K68" s="359"/>
      <c r="L68" s="55"/>
    </row>
    <row r="69" spans="2:16" x14ac:dyDescent="0.2">
      <c r="B69" s="55"/>
      <c r="C69" s="318"/>
      <c r="D69" s="288"/>
      <c r="E69" s="288"/>
      <c r="F69" s="350"/>
      <c r="G69" s="372"/>
      <c r="H69" s="351"/>
      <c r="I69" s="355"/>
      <c r="J69" s="357"/>
      <c r="K69" s="359"/>
      <c r="L69" s="55"/>
    </row>
    <row r="70" spans="2:16" x14ac:dyDescent="0.2">
      <c r="B70" s="55"/>
      <c r="C70" s="318"/>
      <c r="D70" s="288"/>
      <c r="E70" s="288"/>
      <c r="F70" s="350"/>
      <c r="G70" s="372"/>
      <c r="H70" s="351"/>
      <c r="I70" s="355"/>
      <c r="J70" s="357"/>
      <c r="K70" s="359"/>
      <c r="L70" s="55"/>
    </row>
    <row r="71" spans="2:16" x14ac:dyDescent="0.2">
      <c r="B71" s="55"/>
      <c r="C71" s="318"/>
      <c r="D71" s="288"/>
      <c r="E71" s="288"/>
      <c r="F71" s="350"/>
      <c r="G71" s="372"/>
      <c r="H71" s="351"/>
      <c r="I71" s="355"/>
      <c r="J71" s="357"/>
      <c r="K71" s="359"/>
      <c r="L71" s="55"/>
    </row>
    <row r="72" spans="2:16" x14ac:dyDescent="0.2">
      <c r="B72" s="55"/>
      <c r="C72" s="318"/>
      <c r="D72" s="288"/>
      <c r="E72" s="288"/>
      <c r="F72" s="350"/>
      <c r="G72" s="372"/>
      <c r="H72" s="351"/>
      <c r="I72" s="355"/>
      <c r="J72" s="357"/>
      <c r="K72" s="359"/>
      <c r="L72" s="55"/>
    </row>
    <row r="73" spans="2:16" x14ac:dyDescent="0.2">
      <c r="B73" s="55"/>
      <c r="C73" s="318"/>
      <c r="D73" s="288"/>
      <c r="E73" s="288"/>
      <c r="F73" s="350"/>
      <c r="G73" s="372"/>
      <c r="H73" s="351"/>
      <c r="I73" s="355"/>
      <c r="J73" s="357"/>
      <c r="K73" s="359"/>
      <c r="L73" s="55"/>
    </row>
    <row r="74" spans="2:16" x14ac:dyDescent="0.2">
      <c r="B74" s="55"/>
      <c r="C74" s="318"/>
      <c r="D74" s="288"/>
      <c r="E74" s="288"/>
      <c r="F74" s="350"/>
      <c r="G74" s="372"/>
      <c r="H74" s="351"/>
      <c r="I74" s="355"/>
      <c r="J74" s="357"/>
      <c r="K74" s="359"/>
      <c r="L74" s="55"/>
    </row>
    <row r="75" spans="2:16" x14ac:dyDescent="0.2">
      <c r="B75" s="55"/>
      <c r="C75" s="318"/>
      <c r="D75" s="288"/>
      <c r="E75" s="288"/>
      <c r="F75" s="350"/>
      <c r="G75" s="372"/>
      <c r="H75" s="351"/>
      <c r="I75" s="355"/>
      <c r="J75" s="357"/>
      <c r="K75" s="359"/>
      <c r="L75" s="55"/>
    </row>
    <row r="76" spans="2:16" x14ac:dyDescent="0.2">
      <c r="B76" s="55"/>
      <c r="C76" s="318"/>
      <c r="D76" s="288"/>
      <c r="E76" s="288"/>
      <c r="F76" s="350"/>
      <c r="G76" s="372"/>
      <c r="H76" s="351"/>
      <c r="I76" s="355"/>
      <c r="J76" s="357"/>
      <c r="K76" s="359"/>
      <c r="L76" s="55"/>
    </row>
    <row r="77" spans="2:16" x14ac:dyDescent="0.2">
      <c r="B77" s="55"/>
      <c r="C77" s="318"/>
      <c r="D77" s="288"/>
      <c r="E77" s="288"/>
      <c r="F77" s="350"/>
      <c r="G77" s="372"/>
      <c r="H77" s="351"/>
      <c r="I77" s="355"/>
      <c r="J77" s="357"/>
      <c r="K77" s="359"/>
      <c r="L77" s="55"/>
    </row>
    <row r="78" spans="2:16" x14ac:dyDescent="0.2">
      <c r="B78" s="55"/>
      <c r="C78" s="318"/>
      <c r="D78" s="288"/>
      <c r="E78" s="288"/>
      <c r="F78" s="350"/>
      <c r="G78" s="372"/>
      <c r="H78" s="351"/>
      <c r="I78" s="355"/>
      <c r="J78" s="357"/>
      <c r="K78" s="359"/>
      <c r="L78" s="55"/>
    </row>
    <row r="79" spans="2:16" x14ac:dyDescent="0.2">
      <c r="B79" s="55"/>
      <c r="C79" s="318"/>
      <c r="D79" s="288"/>
      <c r="E79" s="288"/>
      <c r="F79" s="350"/>
      <c r="G79" s="372"/>
      <c r="H79" s="351"/>
      <c r="I79" s="355"/>
      <c r="J79" s="357"/>
      <c r="K79" s="359"/>
      <c r="L79" s="55"/>
    </row>
    <row r="80" spans="2:16" x14ac:dyDescent="0.2">
      <c r="B80" s="55"/>
      <c r="C80" s="70"/>
      <c r="D80" s="71"/>
      <c r="E80" s="71"/>
      <c r="F80" s="352"/>
      <c r="G80" s="373"/>
      <c r="H80" s="353"/>
      <c r="I80" s="93"/>
      <c r="J80" s="72"/>
      <c r="K80" s="360"/>
      <c r="L80" s="55"/>
    </row>
    <row r="81" spans="2:14" x14ac:dyDescent="0.2">
      <c r="B81" s="55"/>
      <c r="C81" s="73"/>
      <c r="D81" s="74"/>
      <c r="E81" s="74"/>
      <c r="F81" s="348" t="s">
        <v>320</v>
      </c>
      <c r="G81" s="371"/>
      <c r="H81" s="349"/>
      <c r="I81" s="92"/>
      <c r="J81" s="75"/>
      <c r="K81" s="358"/>
      <c r="L81" s="55"/>
      <c r="N81" s="53">
        <v>0</v>
      </c>
    </row>
    <row r="82" spans="2:14" x14ac:dyDescent="0.2">
      <c r="B82" s="55"/>
      <c r="C82" s="318" t="s">
        <v>171</v>
      </c>
      <c r="D82" s="288" t="s">
        <v>9</v>
      </c>
      <c r="E82" s="288"/>
      <c r="F82" s="350"/>
      <c r="G82" s="372"/>
      <c r="H82" s="351"/>
      <c r="I82" s="355" t="s">
        <v>214</v>
      </c>
      <c r="J82" s="357"/>
      <c r="K82" s="359"/>
      <c r="L82" s="55"/>
    </row>
    <row r="83" spans="2:14" x14ac:dyDescent="0.2">
      <c r="B83" s="55"/>
      <c r="C83" s="318"/>
      <c r="D83" s="288"/>
      <c r="E83" s="288"/>
      <c r="F83" s="350"/>
      <c r="G83" s="372"/>
      <c r="H83" s="351"/>
      <c r="I83" s="355"/>
      <c r="J83" s="357"/>
      <c r="K83" s="359"/>
      <c r="L83" s="55"/>
    </row>
    <row r="84" spans="2:14" x14ac:dyDescent="0.2">
      <c r="B84" s="55"/>
      <c r="C84" s="318"/>
      <c r="D84" s="288"/>
      <c r="E84" s="288"/>
      <c r="F84" s="350"/>
      <c r="G84" s="372"/>
      <c r="H84" s="351"/>
      <c r="I84" s="355"/>
      <c r="J84" s="357"/>
      <c r="K84" s="359"/>
      <c r="L84" s="55"/>
    </row>
    <row r="85" spans="2:14" x14ac:dyDescent="0.2">
      <c r="B85" s="55"/>
      <c r="C85" s="318"/>
      <c r="D85" s="288"/>
      <c r="E85" s="288"/>
      <c r="F85" s="350"/>
      <c r="G85" s="372"/>
      <c r="H85" s="351"/>
      <c r="I85" s="355"/>
      <c r="J85" s="357"/>
      <c r="K85" s="359"/>
      <c r="L85" s="55"/>
    </row>
    <row r="86" spans="2:14" x14ac:dyDescent="0.2">
      <c r="B86" s="55"/>
      <c r="C86" s="70"/>
      <c r="D86" s="71"/>
      <c r="E86" s="71"/>
      <c r="F86" s="352"/>
      <c r="G86" s="373"/>
      <c r="H86" s="353"/>
      <c r="I86" s="93"/>
      <c r="J86" s="72"/>
      <c r="K86" s="360"/>
      <c r="L86" s="55"/>
    </row>
    <row r="87" spans="2:14" x14ac:dyDescent="0.2">
      <c r="B87" s="55"/>
      <c r="C87" s="73"/>
      <c r="D87" s="74"/>
      <c r="E87" s="74"/>
      <c r="F87" s="348" t="s">
        <v>455</v>
      </c>
      <c r="G87" s="371"/>
      <c r="H87" s="349"/>
      <c r="I87" s="92"/>
      <c r="J87" s="75"/>
      <c r="K87" s="358"/>
      <c r="L87" s="55"/>
      <c r="N87" s="53" t="s">
        <v>48</v>
      </c>
    </row>
    <row r="88" spans="2:14" x14ac:dyDescent="0.2">
      <c r="B88" s="55"/>
      <c r="C88" s="318" t="s">
        <v>179</v>
      </c>
      <c r="D88" s="288" t="s">
        <v>9</v>
      </c>
      <c r="E88" s="288"/>
      <c r="F88" s="350"/>
      <c r="G88" s="372"/>
      <c r="H88" s="351"/>
      <c r="I88" s="355" t="s">
        <v>371</v>
      </c>
      <c r="J88" s="357"/>
      <c r="K88" s="359"/>
      <c r="L88" s="55"/>
    </row>
    <row r="89" spans="2:14" x14ac:dyDescent="0.2">
      <c r="B89" s="55"/>
      <c r="C89" s="318"/>
      <c r="D89" s="288"/>
      <c r="E89" s="288"/>
      <c r="F89" s="350"/>
      <c r="G89" s="372"/>
      <c r="H89" s="351"/>
      <c r="I89" s="355"/>
      <c r="J89" s="357"/>
      <c r="K89" s="359"/>
      <c r="L89" s="55"/>
    </row>
    <row r="90" spans="2:14" x14ac:dyDescent="0.2">
      <c r="B90" s="55"/>
      <c r="C90" s="318"/>
      <c r="D90" s="288"/>
      <c r="E90" s="288"/>
      <c r="F90" s="350"/>
      <c r="G90" s="372"/>
      <c r="H90" s="351"/>
      <c r="I90" s="355"/>
      <c r="J90" s="357"/>
      <c r="K90" s="359"/>
      <c r="L90" s="55"/>
    </row>
    <row r="91" spans="2:14" x14ac:dyDescent="0.2">
      <c r="B91" s="55"/>
      <c r="C91" s="318"/>
      <c r="D91" s="288"/>
      <c r="E91" s="288"/>
      <c r="F91" s="350"/>
      <c r="G91" s="372"/>
      <c r="H91" s="351"/>
      <c r="I91" s="355"/>
      <c r="J91" s="357"/>
      <c r="K91" s="359"/>
      <c r="L91" s="55"/>
    </row>
    <row r="92" spans="2:14" x14ac:dyDescent="0.2">
      <c r="B92" s="55"/>
      <c r="C92" s="318"/>
      <c r="D92" s="288"/>
      <c r="E92" s="288"/>
      <c r="F92" s="350"/>
      <c r="G92" s="372"/>
      <c r="H92" s="351"/>
      <c r="I92" s="355"/>
      <c r="J92" s="357"/>
      <c r="K92" s="359"/>
      <c r="L92" s="55"/>
    </row>
    <row r="93" spans="2:14" x14ac:dyDescent="0.2">
      <c r="B93" s="55"/>
      <c r="C93" s="318"/>
      <c r="D93" s="288"/>
      <c r="E93" s="288"/>
      <c r="F93" s="350"/>
      <c r="G93" s="372"/>
      <c r="H93" s="351"/>
      <c r="I93" s="355"/>
      <c r="J93" s="357"/>
      <c r="K93" s="359"/>
      <c r="L93" s="55"/>
    </row>
    <row r="94" spans="2:14" x14ac:dyDescent="0.2">
      <c r="B94" s="55"/>
      <c r="C94" s="318"/>
      <c r="D94" s="288"/>
      <c r="E94" s="288"/>
      <c r="F94" s="350"/>
      <c r="G94" s="372"/>
      <c r="H94" s="351"/>
      <c r="I94" s="355"/>
      <c r="J94" s="357"/>
      <c r="K94" s="359"/>
      <c r="L94" s="55"/>
    </row>
    <row r="95" spans="2:14" x14ac:dyDescent="0.2">
      <c r="B95" s="55"/>
      <c r="C95" s="318"/>
      <c r="D95" s="288"/>
      <c r="E95" s="288"/>
      <c r="F95" s="350"/>
      <c r="G95" s="372"/>
      <c r="H95" s="351"/>
      <c r="I95" s="355"/>
      <c r="J95" s="357"/>
      <c r="K95" s="359"/>
      <c r="L95" s="55"/>
    </row>
    <row r="96" spans="2:14" x14ac:dyDescent="0.2">
      <c r="B96" s="55"/>
      <c r="C96" s="318"/>
      <c r="D96" s="288"/>
      <c r="E96" s="288"/>
      <c r="F96" s="350"/>
      <c r="G96" s="372"/>
      <c r="H96" s="351"/>
      <c r="I96" s="355"/>
      <c r="J96" s="357"/>
      <c r="K96" s="359"/>
      <c r="L96" s="55"/>
    </row>
    <row r="97" spans="2:14" x14ac:dyDescent="0.2">
      <c r="B97" s="55"/>
      <c r="C97" s="318"/>
      <c r="D97" s="288"/>
      <c r="E97" s="288"/>
      <c r="F97" s="350"/>
      <c r="G97" s="372"/>
      <c r="H97" s="351"/>
      <c r="I97" s="355"/>
      <c r="J97" s="357"/>
      <c r="K97" s="359"/>
      <c r="L97" s="55"/>
    </row>
    <row r="98" spans="2:14" x14ac:dyDescent="0.2">
      <c r="B98" s="55"/>
      <c r="C98" s="318"/>
      <c r="D98" s="288"/>
      <c r="E98" s="288"/>
      <c r="F98" s="350"/>
      <c r="G98" s="372"/>
      <c r="H98" s="351"/>
      <c r="I98" s="355"/>
      <c r="J98" s="357"/>
      <c r="K98" s="359"/>
      <c r="L98" s="55"/>
    </row>
    <row r="99" spans="2:14" x14ac:dyDescent="0.2">
      <c r="B99" s="55"/>
      <c r="C99" s="318"/>
      <c r="D99" s="288"/>
      <c r="E99" s="288"/>
      <c r="F99" s="350"/>
      <c r="G99" s="372"/>
      <c r="H99" s="351"/>
      <c r="I99" s="355"/>
      <c r="J99" s="357"/>
      <c r="K99" s="359"/>
      <c r="L99" s="55"/>
    </row>
    <row r="100" spans="2:14" x14ac:dyDescent="0.2">
      <c r="B100" s="55"/>
      <c r="C100" s="70"/>
      <c r="D100" s="71"/>
      <c r="E100" s="71"/>
      <c r="F100" s="352"/>
      <c r="G100" s="373"/>
      <c r="H100" s="353"/>
      <c r="I100" s="93"/>
      <c r="J100" s="72"/>
      <c r="K100" s="360"/>
      <c r="L100" s="55"/>
    </row>
    <row r="101" spans="2:14" x14ac:dyDescent="0.2">
      <c r="B101" s="55"/>
      <c r="C101" s="73"/>
      <c r="D101" s="74"/>
      <c r="E101" s="74"/>
      <c r="F101" s="348" t="s">
        <v>456</v>
      </c>
      <c r="G101" s="371"/>
      <c r="H101" s="349"/>
      <c r="I101" s="92"/>
      <c r="J101" s="75"/>
      <c r="K101" s="358"/>
      <c r="L101" s="55"/>
      <c r="N101" s="53" t="s">
        <v>50</v>
      </c>
    </row>
    <row r="102" spans="2:14" x14ac:dyDescent="0.2">
      <c r="B102" s="55"/>
      <c r="C102" s="318" t="s">
        <v>180</v>
      </c>
      <c r="D102" s="288" t="s">
        <v>9</v>
      </c>
      <c r="E102" s="288"/>
      <c r="F102" s="350"/>
      <c r="G102" s="372"/>
      <c r="H102" s="351"/>
      <c r="I102" s="355" t="s">
        <v>372</v>
      </c>
      <c r="J102" s="357"/>
      <c r="K102" s="359"/>
      <c r="L102" s="55"/>
    </row>
    <row r="103" spans="2:14" x14ac:dyDescent="0.2">
      <c r="B103" s="55"/>
      <c r="C103" s="318"/>
      <c r="D103" s="288"/>
      <c r="E103" s="288"/>
      <c r="F103" s="350"/>
      <c r="G103" s="372"/>
      <c r="H103" s="351"/>
      <c r="I103" s="355"/>
      <c r="J103" s="357"/>
      <c r="K103" s="359"/>
      <c r="L103" s="55"/>
    </row>
    <row r="104" spans="2:14" x14ac:dyDescent="0.2">
      <c r="B104" s="55"/>
      <c r="C104" s="318"/>
      <c r="D104" s="288"/>
      <c r="E104" s="288"/>
      <c r="F104" s="350"/>
      <c r="G104" s="372"/>
      <c r="H104" s="351"/>
      <c r="I104" s="355"/>
      <c r="J104" s="357"/>
      <c r="K104" s="359"/>
      <c r="L104" s="55"/>
    </row>
    <row r="105" spans="2:14" x14ac:dyDescent="0.2">
      <c r="B105" s="55"/>
      <c r="C105" s="318"/>
      <c r="D105" s="288"/>
      <c r="E105" s="288"/>
      <c r="F105" s="350"/>
      <c r="G105" s="372"/>
      <c r="H105" s="351"/>
      <c r="I105" s="355"/>
      <c r="J105" s="357"/>
      <c r="K105" s="359"/>
      <c r="L105" s="55"/>
    </row>
    <row r="106" spans="2:14" x14ac:dyDescent="0.2">
      <c r="B106" s="55"/>
      <c r="C106" s="318"/>
      <c r="D106" s="288"/>
      <c r="E106" s="288"/>
      <c r="F106" s="350"/>
      <c r="G106" s="372"/>
      <c r="H106" s="351"/>
      <c r="I106" s="355"/>
      <c r="J106" s="357"/>
      <c r="K106" s="359"/>
      <c r="L106" s="55"/>
    </row>
    <row r="107" spans="2:14" x14ac:dyDescent="0.2">
      <c r="B107" s="55"/>
      <c r="C107" s="318"/>
      <c r="D107" s="288"/>
      <c r="E107" s="288"/>
      <c r="F107" s="350"/>
      <c r="G107" s="372"/>
      <c r="H107" s="351"/>
      <c r="I107" s="355"/>
      <c r="J107" s="357"/>
      <c r="K107" s="359"/>
      <c r="L107" s="55"/>
    </row>
    <row r="108" spans="2:14" x14ac:dyDescent="0.2">
      <c r="B108" s="55"/>
      <c r="C108" s="318"/>
      <c r="D108" s="288"/>
      <c r="E108" s="288"/>
      <c r="F108" s="350"/>
      <c r="G108" s="372"/>
      <c r="H108" s="351"/>
      <c r="I108" s="355"/>
      <c r="J108" s="357"/>
      <c r="K108" s="359"/>
      <c r="L108" s="55"/>
    </row>
    <row r="109" spans="2:14" x14ac:dyDescent="0.2">
      <c r="B109" s="55"/>
      <c r="C109" s="318"/>
      <c r="D109" s="288"/>
      <c r="E109" s="288"/>
      <c r="F109" s="350"/>
      <c r="G109" s="372"/>
      <c r="H109" s="351"/>
      <c r="I109" s="355"/>
      <c r="J109" s="357"/>
      <c r="K109" s="359"/>
      <c r="L109" s="55"/>
    </row>
    <row r="110" spans="2:14" x14ac:dyDescent="0.2">
      <c r="B110" s="55"/>
      <c r="C110" s="318"/>
      <c r="D110" s="288"/>
      <c r="E110" s="288"/>
      <c r="F110" s="350"/>
      <c r="G110" s="372"/>
      <c r="H110" s="351"/>
      <c r="I110" s="355"/>
      <c r="J110" s="357"/>
      <c r="K110" s="359"/>
      <c r="L110" s="55"/>
    </row>
    <row r="111" spans="2:14" x14ac:dyDescent="0.2">
      <c r="B111" s="55"/>
      <c r="C111" s="318"/>
      <c r="D111" s="288"/>
      <c r="E111" s="288"/>
      <c r="F111" s="350"/>
      <c r="G111" s="372"/>
      <c r="H111" s="351"/>
      <c r="I111" s="355"/>
      <c r="J111" s="357"/>
      <c r="K111" s="359"/>
      <c r="L111" s="55"/>
    </row>
    <row r="112" spans="2:14" x14ac:dyDescent="0.2">
      <c r="B112" s="55"/>
      <c r="C112" s="318"/>
      <c r="D112" s="288"/>
      <c r="E112" s="288"/>
      <c r="F112" s="350"/>
      <c r="G112" s="372"/>
      <c r="H112" s="351"/>
      <c r="I112" s="355"/>
      <c r="J112" s="357"/>
      <c r="K112" s="359"/>
      <c r="L112" s="55"/>
    </row>
    <row r="113" spans="2:14" x14ac:dyDescent="0.2">
      <c r="B113" s="55"/>
      <c r="C113" s="318"/>
      <c r="D113" s="288"/>
      <c r="E113" s="288"/>
      <c r="F113" s="350"/>
      <c r="G113" s="372"/>
      <c r="H113" s="351"/>
      <c r="I113" s="355"/>
      <c r="J113" s="357"/>
      <c r="K113" s="359"/>
      <c r="L113" s="55"/>
    </row>
    <row r="114" spans="2:14" x14ac:dyDescent="0.2">
      <c r="B114" s="55"/>
      <c r="C114" s="108"/>
      <c r="D114" s="109"/>
      <c r="E114" s="109"/>
      <c r="F114" s="352"/>
      <c r="G114" s="373"/>
      <c r="H114" s="353"/>
      <c r="I114" s="108"/>
      <c r="J114" s="98"/>
      <c r="K114" s="360"/>
      <c r="L114" s="55"/>
    </row>
    <row r="115" spans="2:14" x14ac:dyDescent="0.2">
      <c r="B115" s="55"/>
      <c r="C115" s="317" t="str">
        <f>IF(COUNTIFS(K53:K114,"x")&gt;1,"Bitte setzen Sie nur ein Kreuz.","")</f>
        <v/>
      </c>
      <c r="D115" s="317"/>
      <c r="E115" s="317"/>
      <c r="F115" s="317"/>
      <c r="G115" s="317"/>
      <c r="H115" s="317"/>
      <c r="I115" s="317"/>
      <c r="J115" s="317"/>
      <c r="K115" s="317"/>
      <c r="L115" s="55"/>
      <c r="N115" s="54"/>
    </row>
    <row r="116" spans="2:14" x14ac:dyDescent="0.2">
      <c r="B116" s="55"/>
      <c r="C116" s="317"/>
      <c r="D116" s="317"/>
      <c r="E116" s="317"/>
      <c r="F116" s="317"/>
      <c r="G116" s="317"/>
      <c r="H116" s="317"/>
      <c r="I116" s="317"/>
      <c r="J116" s="317"/>
      <c r="K116" s="317"/>
      <c r="L116" s="55"/>
      <c r="N116" s="54"/>
    </row>
    <row r="117" spans="2:14" x14ac:dyDescent="0.2">
      <c r="B117" s="55"/>
      <c r="C117" s="62" t="s">
        <v>104</v>
      </c>
      <c r="D117" s="61"/>
      <c r="E117" s="61"/>
      <c r="F117" s="61"/>
      <c r="G117" s="61"/>
      <c r="H117" s="61"/>
      <c r="I117" s="61"/>
      <c r="J117" s="61"/>
      <c r="K117" s="61"/>
      <c r="L117" s="55"/>
    </row>
    <row r="118" spans="2:14" x14ac:dyDescent="0.2">
      <c r="B118" s="55"/>
      <c r="C118" s="327"/>
      <c r="D118" s="328"/>
      <c r="E118" s="328"/>
      <c r="F118" s="328"/>
      <c r="G118" s="328"/>
      <c r="H118" s="328"/>
      <c r="I118" s="328"/>
      <c r="J118" s="328"/>
      <c r="K118" s="329"/>
      <c r="L118" s="55"/>
    </row>
    <row r="119" spans="2:14" x14ac:dyDescent="0.2">
      <c r="B119" s="55"/>
      <c r="C119" s="330"/>
      <c r="D119" s="331"/>
      <c r="E119" s="331"/>
      <c r="F119" s="331"/>
      <c r="G119" s="331"/>
      <c r="H119" s="331"/>
      <c r="I119" s="331"/>
      <c r="J119" s="331"/>
      <c r="K119" s="332"/>
      <c r="L119" s="55"/>
    </row>
    <row r="120" spans="2:14" x14ac:dyDescent="0.2">
      <c r="B120" s="55"/>
      <c r="C120" s="330"/>
      <c r="D120" s="331"/>
      <c r="E120" s="331"/>
      <c r="F120" s="331"/>
      <c r="G120" s="331"/>
      <c r="H120" s="331"/>
      <c r="I120" s="331"/>
      <c r="J120" s="331"/>
      <c r="K120" s="332"/>
      <c r="L120" s="55"/>
    </row>
    <row r="121" spans="2:14" x14ac:dyDescent="0.2">
      <c r="B121" s="55"/>
      <c r="C121" s="330"/>
      <c r="D121" s="331"/>
      <c r="E121" s="331"/>
      <c r="F121" s="331"/>
      <c r="G121" s="331"/>
      <c r="H121" s="331"/>
      <c r="I121" s="331"/>
      <c r="J121" s="331"/>
      <c r="K121" s="332"/>
      <c r="L121" s="55"/>
    </row>
    <row r="122" spans="2:14" x14ac:dyDescent="0.2">
      <c r="B122" s="52"/>
      <c r="C122" s="330"/>
      <c r="D122" s="331"/>
      <c r="E122" s="331"/>
      <c r="F122" s="331"/>
      <c r="G122" s="331"/>
      <c r="H122" s="331"/>
      <c r="I122" s="331"/>
      <c r="J122" s="331"/>
      <c r="K122" s="332"/>
      <c r="L122" s="52"/>
    </row>
    <row r="123" spans="2:14" x14ac:dyDescent="0.2">
      <c r="B123" s="52"/>
      <c r="C123" s="333"/>
      <c r="D123" s="334"/>
      <c r="E123" s="334"/>
      <c r="F123" s="334"/>
      <c r="G123" s="334"/>
      <c r="H123" s="334"/>
      <c r="I123" s="334"/>
      <c r="J123" s="334"/>
      <c r="K123" s="335"/>
      <c r="L123" s="52"/>
    </row>
    <row r="124" spans="2:14" x14ac:dyDescent="0.2">
      <c r="B124" s="55"/>
      <c r="C124" s="55"/>
      <c r="D124" s="55"/>
      <c r="E124" s="55"/>
      <c r="F124" s="55"/>
      <c r="G124" s="55"/>
      <c r="H124" s="55"/>
      <c r="I124" s="55"/>
      <c r="J124" s="55"/>
      <c r="K124" s="55"/>
      <c r="L124" s="55"/>
    </row>
    <row r="125" spans="2:14" x14ac:dyDescent="0.2">
      <c r="B125" s="55"/>
      <c r="C125" s="88" t="s">
        <v>172</v>
      </c>
      <c r="D125" s="55"/>
      <c r="E125" s="55"/>
      <c r="F125" s="55"/>
      <c r="G125" s="55"/>
      <c r="H125" s="55"/>
      <c r="I125" s="55"/>
      <c r="J125" s="55"/>
      <c r="K125" s="55"/>
      <c r="L125" s="55"/>
    </row>
    <row r="126" spans="2:14" x14ac:dyDescent="0.2">
      <c r="B126" s="55"/>
      <c r="C126" s="55"/>
      <c r="D126" s="55"/>
      <c r="E126" s="55"/>
      <c r="F126" s="55"/>
      <c r="G126" s="55"/>
      <c r="H126" s="55"/>
      <c r="I126" s="55"/>
      <c r="J126" s="55"/>
      <c r="K126" s="55"/>
      <c r="L126" s="55"/>
    </row>
    <row r="127" spans="2:14" x14ac:dyDescent="0.2">
      <c r="B127" s="55"/>
      <c r="C127" s="55"/>
      <c r="D127" s="55"/>
      <c r="E127" s="55"/>
      <c r="F127" s="55"/>
      <c r="G127" s="55"/>
      <c r="H127" s="55"/>
      <c r="I127" s="55"/>
      <c r="J127" s="55"/>
      <c r="K127" s="55"/>
      <c r="L127" s="55"/>
    </row>
    <row r="128" spans="2:14" x14ac:dyDescent="0.2">
      <c r="B128" s="52"/>
      <c r="C128" s="52"/>
      <c r="D128" s="52"/>
      <c r="E128" s="52"/>
      <c r="F128" s="52"/>
      <c r="G128" s="52"/>
      <c r="H128" s="52"/>
      <c r="I128" s="390" t="s">
        <v>173</v>
      </c>
      <c r="J128" s="390"/>
      <c r="K128" s="390"/>
      <c r="L128" s="52"/>
    </row>
    <row r="129" spans="2:12" x14ac:dyDescent="0.2">
      <c r="B129" s="52"/>
      <c r="C129" s="52"/>
      <c r="D129" s="52"/>
      <c r="E129" s="52"/>
      <c r="F129" s="52"/>
      <c r="G129" s="52"/>
      <c r="H129" s="52"/>
      <c r="I129" s="52"/>
      <c r="J129" s="52"/>
      <c r="K129" s="52"/>
      <c r="L129" s="52"/>
    </row>
    <row r="130" spans="2:12" hidden="1" x14ac:dyDescent="0.2">
      <c r="B130" s="52"/>
      <c r="C130" s="52"/>
      <c r="D130" s="52"/>
      <c r="E130" s="52"/>
      <c r="F130" s="52"/>
      <c r="G130" s="52"/>
      <c r="H130" s="52"/>
      <c r="I130" s="52"/>
      <c r="J130" s="52"/>
      <c r="K130" s="52"/>
      <c r="L130" s="52"/>
    </row>
  </sheetData>
  <sheetProtection algorithmName="SHA-512" hashValue="CjDXpZ2Do5TVat6kMEN9vnMShBKLWVKesUKFzlBDny+Tg6h0v8AfB919eWTgq6eHOpHloOUw7kEpKambQgwnAA==" saltValue="5JYdmJnzOSvcNIp1uSl8sg==" spinCount="100000" sheet="1" objects="1" scenarios="1"/>
  <mergeCells count="40">
    <mergeCell ref="C30:K31"/>
    <mergeCell ref="D42:K43"/>
    <mergeCell ref="C45:K50"/>
    <mergeCell ref="I128:K128"/>
    <mergeCell ref="I1:K1"/>
    <mergeCell ref="K26:K27"/>
    <mergeCell ref="C28:J29"/>
    <mergeCell ref="K28:K29"/>
    <mergeCell ref="C9:K14"/>
    <mergeCell ref="K53:K66"/>
    <mergeCell ref="C25:K25"/>
    <mergeCell ref="D17:K18"/>
    <mergeCell ref="C39:K41"/>
    <mergeCell ref="C26:J27"/>
    <mergeCell ref="C52:E52"/>
    <mergeCell ref="F52:H52"/>
    <mergeCell ref="I54:J65"/>
    <mergeCell ref="C54:E65"/>
    <mergeCell ref="I52:K52"/>
    <mergeCell ref="C68:E79"/>
    <mergeCell ref="I68:J79"/>
    <mergeCell ref="K67:K80"/>
    <mergeCell ref="F53:H66"/>
    <mergeCell ref="F67:H80"/>
    <mergeCell ref="C20:K23"/>
    <mergeCell ref="C118:K123"/>
    <mergeCell ref="F101:H114"/>
    <mergeCell ref="C102:E113"/>
    <mergeCell ref="I102:J113"/>
    <mergeCell ref="C82:E85"/>
    <mergeCell ref="I82:J85"/>
    <mergeCell ref="F87:H100"/>
    <mergeCell ref="C88:E99"/>
    <mergeCell ref="I88:J99"/>
    <mergeCell ref="K81:K86"/>
    <mergeCell ref="K87:K100"/>
    <mergeCell ref="K101:K114"/>
    <mergeCell ref="C115:K116"/>
    <mergeCell ref="F81:H86"/>
    <mergeCell ref="C33:K38"/>
  </mergeCells>
  <conditionalFormatting sqref="K129:K132 K1:K5 K7:K19 K53:K127 K24:K41">
    <cfRule type="cellIs" dxfId="70" priority="5" operator="equal">
      <formula>"x"</formula>
    </cfRule>
  </conditionalFormatting>
  <conditionalFormatting sqref="K115:K116">
    <cfRule type="cellIs" dxfId="69" priority="4" operator="equal">
      <formula>"x"</formula>
    </cfRule>
  </conditionalFormatting>
  <conditionalFormatting sqref="A44:M44 A42:D42 A43:C43 L42:M43 A45:C49 A50:B50 L45:M50 A51:M127">
    <cfRule type="expression" dxfId="68" priority="3">
      <formula>$K$28="x"</formula>
    </cfRule>
  </conditionalFormatting>
  <conditionalFormatting sqref="K44">
    <cfRule type="cellIs" dxfId="67" priority="1" operator="equal">
      <formula>"x"</formula>
    </cfRule>
  </conditionalFormatting>
  <dataValidations count="2">
    <dataValidation type="list" allowBlank="1" showInputMessage="1" showErrorMessage="1" sqref="K115:K116 K30:K31" xr:uid="{25456952-7E76-4E5E-A6FD-52910B4789D9}">
      <formula1>"x"</formula1>
    </dataValidation>
    <dataValidation type="list" allowBlank="1" showInputMessage="1" showErrorMessage="1" sqref="K26:K29 K53:K114" xr:uid="{11A5CCB0-29DA-466D-A69F-E0EF176707D2}">
      <formula1>"x,0,"</formula1>
    </dataValidation>
  </dataValidations>
  <hyperlinks>
    <hyperlink ref="I128" location="'05.5 Abfallwirtschaft'!Druckbereich" display="Weiter zu 05.5 Abfallwirtschaft" xr:uid="{4090A2C5-D8B9-434B-8881-9BD79F8203A4}"/>
    <hyperlink ref="C39:K41" location="'04.5 Kreislaufwirtschaft'!A1" display="'04.5 Kreislaufwirtschaft'!A1" xr:uid="{349B0824-7C0F-4830-B134-20B95B09DB40}"/>
    <hyperlink ref="I1" location="'05.5 Abfallwirtschaft'!Druckbereich" display="Weiter zu 05.5 Abfallwirtschaft" xr:uid="{E3D3BFB6-7B18-4C24-B9CF-0FF53DB21643}"/>
    <hyperlink ref="I1:K1" location="'04.5 Kreislaufwirtschaft'!A1" display="Weiter zu 04.5 Kreislaufwirtschaft" xr:uid="{F7E72FE0-416A-4AD9-A13E-A5BAF49F7FC3}"/>
    <hyperlink ref="I128:K128" location="'04.5 Kreislaufwirtschaft'!A1" display="Weiter zu 04.5 Kreislaufwirtschaft" xr:uid="{4700456A-BB90-4C7E-9EAB-9F3F0F07873B}"/>
  </hyperlinks>
  <pageMargins left="0.7" right="0.7" top="0.78740157499999996" bottom="0.78740157499999996" header="0.3" footer="0.3"/>
  <pageSetup paperSize="9" scale="75"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2" id="{8E61336B-79E1-4106-8FE4-B9C5CD574F4F}">
            <xm:f>'03 Basisprüfung'!$K$16="x"</xm:f>
            <x14:dxf>
              <font>
                <color theme="0"/>
              </font>
              <fill>
                <patternFill>
                  <bgColor theme="0"/>
                </patternFill>
              </fill>
              <border>
                <left style="thin">
                  <color theme="0"/>
                </left>
                <right style="thin">
                  <color theme="0"/>
                </right>
                <top style="thin">
                  <color theme="0"/>
                </top>
                <bottom style="thin">
                  <color theme="0"/>
                </bottom>
                <vertical/>
                <horizontal/>
              </border>
            </x14:dxf>
          </x14:cfRule>
          <xm:sqref>A1:XFD19 A44:XFD44 A42:D42 A43:C43 L42:XFD43 A45:C49 A50:B50 L45:XFD50 A51:XFD1048576 A24:XFD41 A20:C20 A21:B23 L20:XFD23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1FE0-E126-4D2F-9286-46A58593DC69}">
  <sheetPr codeName="Tabelle8">
    <tabColor rgb="FF92D050"/>
    <pageSetUpPr fitToPage="1"/>
  </sheetPr>
  <dimension ref="A1:P85"/>
  <sheetViews>
    <sheetView workbookViewId="0">
      <selection activeCell="C9" sqref="C9:K12"/>
    </sheetView>
  </sheetViews>
  <sheetFormatPr baseColWidth="10" defaultColWidth="0" defaultRowHeight="12.75" zeroHeight="1" x14ac:dyDescent="0.2"/>
  <cols>
    <col min="1" max="1" width="2.796875" style="213" customWidth="1"/>
    <col min="2" max="2" width="4.09765625" style="215" customWidth="1"/>
    <col min="3" max="3" width="12.59765625" style="215" customWidth="1"/>
    <col min="4" max="4" width="3.3984375" style="215" customWidth="1"/>
    <col min="5" max="5" width="8.59765625" style="215" customWidth="1"/>
    <col min="6" max="6" width="5.59765625" style="215" customWidth="1"/>
    <col min="7" max="7" width="10.69921875" style="215" customWidth="1"/>
    <col min="8" max="8" width="11.09765625" style="215" customWidth="1"/>
    <col min="9" max="10" width="10.69921875" style="215" customWidth="1"/>
    <col min="11" max="11" width="6.69921875" style="215" customWidth="1"/>
    <col min="12" max="12" width="4.3984375" style="215" customWidth="1"/>
    <col min="13" max="13" width="2.796875" style="213" customWidth="1"/>
    <col min="14" max="14" width="11.3984375" style="214" hidden="1" customWidth="1"/>
    <col min="15" max="16384" width="11.3984375" style="215" hidden="1"/>
  </cols>
  <sheetData>
    <row r="1" spans="2:12" x14ac:dyDescent="0.2">
      <c r="B1" s="213"/>
      <c r="C1" s="213"/>
      <c r="D1" s="213"/>
      <c r="E1" s="213"/>
      <c r="F1" s="213"/>
      <c r="G1" s="213"/>
      <c r="H1" s="433" t="s">
        <v>148</v>
      </c>
      <c r="I1" s="433"/>
      <c r="J1" s="433"/>
      <c r="K1" s="433"/>
      <c r="L1" s="213"/>
    </row>
    <row r="2" spans="2:12" x14ac:dyDescent="0.2">
      <c r="B2" s="213"/>
      <c r="C2" s="213"/>
      <c r="D2" s="213"/>
      <c r="E2" s="213"/>
      <c r="F2" s="213"/>
      <c r="G2" s="213"/>
      <c r="H2" s="213"/>
      <c r="I2" s="213"/>
      <c r="J2" s="213"/>
      <c r="K2" s="213"/>
      <c r="L2" s="213"/>
    </row>
    <row r="3" spans="2:12" x14ac:dyDescent="0.2">
      <c r="B3" s="213"/>
      <c r="C3" s="213"/>
      <c r="D3" s="213"/>
      <c r="E3" s="213"/>
      <c r="F3" s="213"/>
      <c r="G3" s="213"/>
      <c r="H3" s="213"/>
      <c r="I3" s="213"/>
      <c r="J3" s="213"/>
      <c r="K3" s="213"/>
      <c r="L3" s="213"/>
    </row>
    <row r="4" spans="2:12" x14ac:dyDescent="0.2">
      <c r="B4" s="213"/>
      <c r="C4" s="213"/>
      <c r="D4" s="213"/>
      <c r="E4" s="213"/>
      <c r="F4" s="213"/>
      <c r="G4" s="213"/>
      <c r="H4" s="213"/>
      <c r="I4" s="213"/>
      <c r="J4" s="213"/>
      <c r="K4" s="213"/>
      <c r="L4" s="213"/>
    </row>
    <row r="5" spans="2:12" x14ac:dyDescent="0.2">
      <c r="B5" s="213"/>
      <c r="C5" s="213"/>
      <c r="D5" s="213"/>
      <c r="E5" s="213"/>
      <c r="F5" s="213"/>
      <c r="G5" s="213"/>
      <c r="H5" s="213"/>
      <c r="I5" s="213"/>
      <c r="J5" s="213"/>
      <c r="K5" s="213"/>
      <c r="L5" s="213"/>
    </row>
    <row r="6" spans="2:12" x14ac:dyDescent="0.2">
      <c r="B6" s="133"/>
      <c r="C6" s="133"/>
      <c r="D6" s="133"/>
      <c r="E6" s="133"/>
      <c r="F6" s="133"/>
      <c r="G6" s="133"/>
      <c r="H6" s="213"/>
      <c r="I6" s="213"/>
      <c r="J6" s="213"/>
      <c r="K6" s="213"/>
      <c r="L6" s="133"/>
    </row>
    <row r="7" spans="2:12" x14ac:dyDescent="0.2">
      <c r="B7" s="133"/>
      <c r="C7" s="222" t="s">
        <v>192</v>
      </c>
      <c r="D7" s="133"/>
      <c r="E7" s="133"/>
      <c r="F7" s="133"/>
      <c r="G7" s="133"/>
      <c r="H7" s="133"/>
      <c r="I7" s="133"/>
      <c r="J7" s="133"/>
      <c r="K7" s="133"/>
      <c r="L7" s="133"/>
    </row>
    <row r="8" spans="2:12" x14ac:dyDescent="0.2">
      <c r="B8" s="133"/>
      <c r="C8" s="133"/>
      <c r="D8" s="133"/>
      <c r="E8" s="133"/>
      <c r="F8" s="133"/>
      <c r="G8" s="133"/>
      <c r="H8" s="133"/>
      <c r="I8" s="133"/>
      <c r="J8" s="133"/>
      <c r="K8" s="133"/>
      <c r="L8" s="133"/>
    </row>
    <row r="9" spans="2:12" ht="12.75" customHeight="1" x14ac:dyDescent="0.2">
      <c r="B9" s="133"/>
      <c r="C9" s="453" t="s">
        <v>547</v>
      </c>
      <c r="D9" s="453"/>
      <c r="E9" s="453"/>
      <c r="F9" s="453"/>
      <c r="G9" s="453"/>
      <c r="H9" s="453"/>
      <c r="I9" s="453"/>
      <c r="J9" s="453"/>
      <c r="K9" s="453"/>
      <c r="L9" s="133"/>
    </row>
    <row r="10" spans="2:12" x14ac:dyDescent="0.2">
      <c r="B10" s="133"/>
      <c r="C10" s="453"/>
      <c r="D10" s="453"/>
      <c r="E10" s="453"/>
      <c r="F10" s="453"/>
      <c r="G10" s="453"/>
      <c r="H10" s="453"/>
      <c r="I10" s="453"/>
      <c r="J10" s="453"/>
      <c r="K10" s="453"/>
      <c r="L10" s="133"/>
    </row>
    <row r="11" spans="2:12" x14ac:dyDescent="0.2">
      <c r="B11" s="133"/>
      <c r="C11" s="453"/>
      <c r="D11" s="453"/>
      <c r="E11" s="453"/>
      <c r="F11" s="453"/>
      <c r="G11" s="453"/>
      <c r="H11" s="453"/>
      <c r="I11" s="453"/>
      <c r="J11" s="453"/>
      <c r="K11" s="453"/>
      <c r="L11" s="133"/>
    </row>
    <row r="12" spans="2:12" x14ac:dyDescent="0.2">
      <c r="B12" s="133"/>
      <c r="C12" s="453"/>
      <c r="D12" s="453"/>
      <c r="E12" s="453"/>
      <c r="F12" s="453"/>
      <c r="G12" s="453"/>
      <c r="H12" s="453"/>
      <c r="I12" s="453"/>
      <c r="J12" s="453"/>
      <c r="K12" s="453"/>
      <c r="L12" s="133"/>
    </row>
    <row r="13" spans="2:12" ht="12.75" customHeight="1" x14ac:dyDescent="0.2">
      <c r="B13" s="133"/>
      <c r="C13" s="223" t="s">
        <v>1</v>
      </c>
      <c r="D13" s="454" t="s">
        <v>323</v>
      </c>
      <c r="E13" s="454"/>
      <c r="F13" s="454"/>
      <c r="G13" s="454"/>
      <c r="H13" s="454"/>
      <c r="I13" s="454"/>
      <c r="J13" s="454"/>
      <c r="K13" s="454"/>
      <c r="L13" s="133"/>
    </row>
    <row r="14" spans="2:12" x14ac:dyDescent="0.2">
      <c r="B14" s="133"/>
      <c r="C14" s="133"/>
      <c r="D14" s="454"/>
      <c r="E14" s="454"/>
      <c r="F14" s="454"/>
      <c r="G14" s="454"/>
      <c r="H14" s="454"/>
      <c r="I14" s="454"/>
      <c r="J14" s="454"/>
      <c r="K14" s="454"/>
      <c r="L14" s="133"/>
    </row>
    <row r="15" spans="2:12" x14ac:dyDescent="0.2">
      <c r="B15" s="133"/>
      <c r="C15" s="133"/>
      <c r="D15" s="454"/>
      <c r="E15" s="454"/>
      <c r="F15" s="454"/>
      <c r="G15" s="454"/>
      <c r="H15" s="454"/>
      <c r="I15" s="454"/>
      <c r="J15" s="454"/>
      <c r="K15" s="454"/>
      <c r="L15" s="133"/>
    </row>
    <row r="16" spans="2:12" x14ac:dyDescent="0.2">
      <c r="B16" s="133"/>
      <c r="C16" s="217"/>
      <c r="D16" s="217"/>
      <c r="E16" s="217"/>
      <c r="F16" s="217"/>
      <c r="G16" s="217"/>
      <c r="H16" s="217"/>
      <c r="I16" s="217"/>
      <c r="J16" s="217"/>
      <c r="K16" s="217"/>
      <c r="L16" s="133"/>
    </row>
    <row r="17" spans="2:14" x14ac:dyDescent="0.2">
      <c r="B17" s="133"/>
      <c r="C17" s="364" t="s">
        <v>2</v>
      </c>
      <c r="D17" s="450"/>
      <c r="E17" s="450"/>
      <c r="F17" s="450"/>
      <c r="G17" s="450"/>
      <c r="H17" s="450"/>
      <c r="I17" s="450"/>
      <c r="J17" s="450"/>
      <c r="K17" s="365"/>
      <c r="L17" s="133"/>
    </row>
    <row r="18" spans="2:14" x14ac:dyDescent="0.2">
      <c r="B18" s="133"/>
      <c r="C18" s="435" t="s">
        <v>32</v>
      </c>
      <c r="D18" s="436"/>
      <c r="E18" s="436"/>
      <c r="F18" s="436"/>
      <c r="G18" s="436"/>
      <c r="H18" s="436"/>
      <c r="I18" s="436"/>
      <c r="J18" s="437"/>
      <c r="K18" s="380"/>
      <c r="L18" s="133"/>
      <c r="N18" s="229" t="s">
        <v>4</v>
      </c>
    </row>
    <row r="19" spans="2:14" x14ac:dyDescent="0.2">
      <c r="B19" s="133"/>
      <c r="C19" s="438"/>
      <c r="D19" s="439"/>
      <c r="E19" s="439"/>
      <c r="F19" s="439"/>
      <c r="G19" s="439"/>
      <c r="H19" s="439"/>
      <c r="I19" s="439"/>
      <c r="J19" s="440"/>
      <c r="K19" s="382"/>
      <c r="L19" s="133"/>
      <c r="N19" s="229"/>
    </row>
    <row r="20" spans="2:14" x14ac:dyDescent="0.2">
      <c r="B20" s="133"/>
      <c r="C20" s="435" t="s">
        <v>31</v>
      </c>
      <c r="D20" s="436"/>
      <c r="E20" s="436"/>
      <c r="F20" s="436"/>
      <c r="G20" s="436"/>
      <c r="H20" s="436"/>
      <c r="I20" s="436"/>
      <c r="J20" s="437"/>
      <c r="K20" s="380"/>
      <c r="L20" s="133"/>
      <c r="N20" s="229" t="s">
        <v>5</v>
      </c>
    </row>
    <row r="21" spans="2:14" x14ac:dyDescent="0.2">
      <c r="B21" s="133"/>
      <c r="C21" s="438"/>
      <c r="D21" s="439"/>
      <c r="E21" s="439"/>
      <c r="F21" s="439"/>
      <c r="G21" s="439"/>
      <c r="H21" s="439"/>
      <c r="I21" s="439"/>
      <c r="J21" s="440"/>
      <c r="K21" s="382"/>
      <c r="L21" s="133"/>
    </row>
    <row r="22" spans="2:14" x14ac:dyDescent="0.2">
      <c r="B22" s="133"/>
      <c r="C22" s="317" t="str">
        <f>IF(COUNTIFS(K18:K21,"x")&gt;1,"Bitte setzen Sie nur ein Kreuz.","")</f>
        <v/>
      </c>
      <c r="D22" s="317"/>
      <c r="E22" s="317"/>
      <c r="F22" s="317"/>
      <c r="G22" s="317"/>
      <c r="H22" s="317"/>
      <c r="I22" s="317"/>
      <c r="J22" s="317"/>
      <c r="K22" s="317"/>
      <c r="L22" s="133"/>
      <c r="N22" s="215"/>
    </row>
    <row r="23" spans="2:14" x14ac:dyDescent="0.2">
      <c r="B23" s="133"/>
      <c r="C23" s="317"/>
      <c r="D23" s="317"/>
      <c r="E23" s="317"/>
      <c r="F23" s="317"/>
      <c r="G23" s="317"/>
      <c r="H23" s="317"/>
      <c r="I23" s="317"/>
      <c r="J23" s="317"/>
      <c r="K23" s="317"/>
      <c r="L23" s="133"/>
      <c r="N23" s="215"/>
    </row>
    <row r="24" spans="2:14" x14ac:dyDescent="0.2">
      <c r="B24" s="133"/>
      <c r="C24" s="217"/>
      <c r="D24" s="217"/>
      <c r="E24" s="217"/>
      <c r="F24" s="217"/>
      <c r="G24" s="217"/>
      <c r="H24" s="217"/>
      <c r="I24" s="217"/>
      <c r="J24" s="217"/>
      <c r="K24" s="217"/>
      <c r="L24" s="133"/>
    </row>
    <row r="25" spans="2:14" x14ac:dyDescent="0.2">
      <c r="B25" s="133"/>
      <c r="C25" s="224" t="s">
        <v>104</v>
      </c>
      <c r="D25" s="217"/>
      <c r="E25" s="217"/>
      <c r="F25" s="217"/>
      <c r="G25" s="217"/>
      <c r="H25" s="217"/>
      <c r="I25" s="217"/>
      <c r="J25" s="217"/>
      <c r="K25" s="217"/>
      <c r="L25" s="133"/>
    </row>
    <row r="26" spans="2:14" x14ac:dyDescent="0.2">
      <c r="B26" s="133"/>
      <c r="C26" s="441"/>
      <c r="D26" s="442"/>
      <c r="E26" s="442"/>
      <c r="F26" s="442"/>
      <c r="G26" s="442"/>
      <c r="H26" s="442"/>
      <c r="I26" s="442"/>
      <c r="J26" s="442"/>
      <c r="K26" s="443"/>
      <c r="L26" s="133"/>
    </row>
    <row r="27" spans="2:14" x14ac:dyDescent="0.2">
      <c r="B27" s="133"/>
      <c r="C27" s="444"/>
      <c r="D27" s="445"/>
      <c r="E27" s="445"/>
      <c r="F27" s="445"/>
      <c r="G27" s="445"/>
      <c r="H27" s="445"/>
      <c r="I27" s="445"/>
      <c r="J27" s="445"/>
      <c r="K27" s="446"/>
      <c r="L27" s="133"/>
    </row>
    <row r="28" spans="2:14" x14ac:dyDescent="0.2">
      <c r="B28" s="133"/>
      <c r="C28" s="444"/>
      <c r="D28" s="445"/>
      <c r="E28" s="445"/>
      <c r="F28" s="445"/>
      <c r="G28" s="445"/>
      <c r="H28" s="445"/>
      <c r="I28" s="445"/>
      <c r="J28" s="445"/>
      <c r="K28" s="446"/>
      <c r="L28" s="133"/>
    </row>
    <row r="29" spans="2:14" x14ac:dyDescent="0.2">
      <c r="B29" s="133"/>
      <c r="C29" s="444"/>
      <c r="D29" s="445"/>
      <c r="E29" s="445"/>
      <c r="F29" s="445"/>
      <c r="G29" s="445"/>
      <c r="H29" s="445"/>
      <c r="I29" s="445"/>
      <c r="J29" s="445"/>
      <c r="K29" s="446"/>
      <c r="L29" s="133"/>
    </row>
    <row r="30" spans="2:14" x14ac:dyDescent="0.2">
      <c r="B30" s="133"/>
      <c r="C30" s="444"/>
      <c r="D30" s="445"/>
      <c r="E30" s="445"/>
      <c r="F30" s="445"/>
      <c r="G30" s="445"/>
      <c r="H30" s="445"/>
      <c r="I30" s="445"/>
      <c r="J30" s="445"/>
      <c r="K30" s="446"/>
      <c r="L30" s="133"/>
    </row>
    <row r="31" spans="2:14" x14ac:dyDescent="0.2">
      <c r="B31" s="133"/>
      <c r="C31" s="447"/>
      <c r="D31" s="448"/>
      <c r="E31" s="448"/>
      <c r="F31" s="448"/>
      <c r="G31" s="448"/>
      <c r="H31" s="448"/>
      <c r="I31" s="448"/>
      <c r="J31" s="448"/>
      <c r="K31" s="449"/>
      <c r="L31" s="133"/>
    </row>
    <row r="32" spans="2:14" x14ac:dyDescent="0.2">
      <c r="B32" s="133"/>
      <c r="C32" s="455" t="str">
        <f>IF($K$20="x","Die Prüfung für das Handlungsfeld „Abfallwirtschaft“ ist beendet. Setzen Sie in diesem Falle bitte Ihre Prüfung mit dem Handlungsfeld „04.6 Öffentliche Beschaffung“ fort.","")</f>
        <v/>
      </c>
      <c r="D32" s="455"/>
      <c r="E32" s="455"/>
      <c r="F32" s="455"/>
      <c r="G32" s="455"/>
      <c r="H32" s="455"/>
      <c r="I32" s="455"/>
      <c r="J32" s="455"/>
      <c r="K32" s="455"/>
      <c r="L32" s="133"/>
    </row>
    <row r="33" spans="1:16" x14ac:dyDescent="0.2">
      <c r="B33" s="133"/>
      <c r="C33" s="455"/>
      <c r="D33" s="455"/>
      <c r="E33" s="455"/>
      <c r="F33" s="455"/>
      <c r="G33" s="455"/>
      <c r="H33" s="455"/>
      <c r="I33" s="455"/>
      <c r="J33" s="455"/>
      <c r="K33" s="455"/>
      <c r="L33" s="133"/>
    </row>
    <row r="34" spans="1:16" x14ac:dyDescent="0.2">
      <c r="B34" s="133"/>
      <c r="C34" s="455"/>
      <c r="D34" s="455"/>
      <c r="E34" s="455"/>
      <c r="F34" s="455"/>
      <c r="G34" s="455"/>
      <c r="H34" s="455"/>
      <c r="I34" s="455"/>
      <c r="J34" s="455"/>
      <c r="K34" s="455"/>
      <c r="L34" s="133"/>
    </row>
    <row r="35" spans="1:16" ht="12.75" customHeight="1" x14ac:dyDescent="0.2">
      <c r="B35" s="133"/>
      <c r="C35" s="225" t="s">
        <v>7</v>
      </c>
      <c r="D35" s="434" t="s">
        <v>321</v>
      </c>
      <c r="E35" s="434"/>
      <c r="F35" s="434"/>
      <c r="G35" s="434"/>
      <c r="H35" s="434"/>
      <c r="I35" s="434"/>
      <c r="J35" s="434"/>
      <c r="K35" s="434"/>
      <c r="L35" s="133"/>
    </row>
    <row r="36" spans="1:16" x14ac:dyDescent="0.2">
      <c r="B36" s="133"/>
      <c r="C36" s="216"/>
      <c r="D36" s="434"/>
      <c r="E36" s="434"/>
      <c r="F36" s="434"/>
      <c r="G36" s="434"/>
      <c r="H36" s="434"/>
      <c r="I36" s="434"/>
      <c r="J36" s="434"/>
      <c r="K36" s="434"/>
      <c r="L36" s="133"/>
    </row>
    <row r="37" spans="1:16" x14ac:dyDescent="0.2">
      <c r="B37" s="133"/>
      <c r="C37" s="219"/>
      <c r="D37" s="434"/>
      <c r="E37" s="434"/>
      <c r="F37" s="434"/>
      <c r="G37" s="434"/>
      <c r="H37" s="434"/>
      <c r="I37" s="434"/>
      <c r="J37" s="434"/>
      <c r="K37" s="434"/>
      <c r="L37" s="133"/>
    </row>
    <row r="38" spans="1:16" x14ac:dyDescent="0.2">
      <c r="B38" s="133"/>
      <c r="C38" s="217"/>
      <c r="D38" s="434"/>
      <c r="E38" s="434"/>
      <c r="F38" s="434"/>
      <c r="G38" s="434"/>
      <c r="H38" s="434"/>
      <c r="I38" s="434"/>
      <c r="J38" s="434"/>
      <c r="K38" s="434"/>
      <c r="L38" s="133"/>
    </row>
    <row r="39" spans="1:16" s="228" customFormat="1" x14ac:dyDescent="0.2">
      <c r="A39" s="226"/>
      <c r="B39" s="226"/>
      <c r="C39" s="422" t="s">
        <v>2</v>
      </c>
      <c r="D39" s="423"/>
      <c r="E39" s="423"/>
      <c r="F39" s="423"/>
      <c r="G39" s="423"/>
      <c r="H39" s="423"/>
      <c r="I39" s="423"/>
      <c r="J39" s="423"/>
      <c r="K39" s="424"/>
      <c r="L39" s="226"/>
      <c r="M39" s="226"/>
      <c r="N39" s="227"/>
    </row>
    <row r="40" spans="1:16" s="228" customFormat="1" x14ac:dyDescent="0.2">
      <c r="A40" s="226"/>
      <c r="B40" s="226"/>
      <c r="C40" s="425" t="s">
        <v>32</v>
      </c>
      <c r="D40" s="426"/>
      <c r="E40" s="426"/>
      <c r="F40" s="426"/>
      <c r="G40" s="426"/>
      <c r="H40" s="426"/>
      <c r="I40" s="426"/>
      <c r="J40" s="427"/>
      <c r="K40" s="431"/>
      <c r="L40" s="226"/>
      <c r="M40" s="226"/>
      <c r="N40" s="229" t="s">
        <v>47</v>
      </c>
      <c r="P40" s="228" t="s">
        <v>469</v>
      </c>
    </row>
    <row r="41" spans="1:16" s="228" customFormat="1" x14ac:dyDescent="0.2">
      <c r="A41" s="226"/>
      <c r="B41" s="226"/>
      <c r="C41" s="428"/>
      <c r="D41" s="429"/>
      <c r="E41" s="429"/>
      <c r="F41" s="429"/>
      <c r="G41" s="429"/>
      <c r="H41" s="429"/>
      <c r="I41" s="429"/>
      <c r="J41" s="430"/>
      <c r="K41" s="432"/>
      <c r="L41" s="226"/>
      <c r="M41" s="226"/>
      <c r="N41" s="214"/>
    </row>
    <row r="42" spans="1:16" s="228" customFormat="1" x14ac:dyDescent="0.2">
      <c r="A42" s="226"/>
      <c r="B42" s="226"/>
      <c r="C42" s="425" t="s">
        <v>31</v>
      </c>
      <c r="D42" s="426"/>
      <c r="E42" s="426"/>
      <c r="F42" s="426"/>
      <c r="G42" s="426"/>
      <c r="H42" s="426"/>
      <c r="I42" s="426"/>
      <c r="J42" s="427"/>
      <c r="K42" s="431"/>
      <c r="L42" s="226"/>
      <c r="M42" s="226"/>
      <c r="N42" s="227" t="s">
        <v>48</v>
      </c>
    </row>
    <row r="43" spans="1:16" s="228" customFormat="1" x14ac:dyDescent="0.2">
      <c r="A43" s="226"/>
      <c r="B43" s="226"/>
      <c r="C43" s="428"/>
      <c r="D43" s="429"/>
      <c r="E43" s="429"/>
      <c r="F43" s="429"/>
      <c r="G43" s="429"/>
      <c r="H43" s="429"/>
      <c r="I43" s="429"/>
      <c r="J43" s="430"/>
      <c r="K43" s="432"/>
      <c r="L43" s="226"/>
      <c r="M43" s="226"/>
      <c r="N43" s="227"/>
    </row>
    <row r="44" spans="1:16" x14ac:dyDescent="0.2">
      <c r="B44" s="133"/>
      <c r="C44" s="317" t="str">
        <f>IF(COUNTIFS(K40:K43,"x")&gt;1,"Bitte setzen Sie nur ein Kreuz.","")</f>
        <v/>
      </c>
      <c r="D44" s="317"/>
      <c r="E44" s="317"/>
      <c r="F44" s="317"/>
      <c r="G44" s="317"/>
      <c r="H44" s="317"/>
      <c r="I44" s="317"/>
      <c r="J44" s="317"/>
      <c r="K44" s="317"/>
      <c r="L44" s="133"/>
      <c r="N44" s="215"/>
    </row>
    <row r="45" spans="1:16" x14ac:dyDescent="0.2">
      <c r="B45" s="133"/>
      <c r="C45" s="317"/>
      <c r="D45" s="317"/>
      <c r="E45" s="317"/>
      <c r="F45" s="317"/>
      <c r="G45" s="317"/>
      <c r="H45" s="317"/>
      <c r="I45" s="317"/>
      <c r="J45" s="317"/>
      <c r="K45" s="317"/>
      <c r="L45" s="133"/>
      <c r="N45" s="215"/>
    </row>
    <row r="46" spans="1:16" x14ac:dyDescent="0.2">
      <c r="B46" s="133"/>
      <c r="C46" s="224" t="s">
        <v>104</v>
      </c>
      <c r="D46" s="217"/>
      <c r="E46" s="217"/>
      <c r="F46" s="217"/>
      <c r="G46" s="217"/>
      <c r="H46" s="217"/>
      <c r="I46" s="217"/>
      <c r="J46" s="217"/>
      <c r="K46" s="217"/>
      <c r="L46" s="133"/>
    </row>
    <row r="47" spans="1:16" x14ac:dyDescent="0.2">
      <c r="B47" s="133"/>
      <c r="C47" s="441"/>
      <c r="D47" s="442"/>
      <c r="E47" s="442"/>
      <c r="F47" s="442"/>
      <c r="G47" s="442"/>
      <c r="H47" s="442"/>
      <c r="I47" s="442"/>
      <c r="J47" s="442"/>
      <c r="K47" s="443"/>
      <c r="L47" s="133"/>
    </row>
    <row r="48" spans="1:16" x14ac:dyDescent="0.2">
      <c r="B48" s="213"/>
      <c r="C48" s="444"/>
      <c r="D48" s="445"/>
      <c r="E48" s="445"/>
      <c r="F48" s="445"/>
      <c r="G48" s="445"/>
      <c r="H48" s="445"/>
      <c r="I48" s="445"/>
      <c r="J48" s="445"/>
      <c r="K48" s="446"/>
      <c r="L48" s="213"/>
    </row>
    <row r="49" spans="1:16" x14ac:dyDescent="0.2">
      <c r="B49" s="213"/>
      <c r="C49" s="444"/>
      <c r="D49" s="445"/>
      <c r="E49" s="445"/>
      <c r="F49" s="445"/>
      <c r="G49" s="445"/>
      <c r="H49" s="445"/>
      <c r="I49" s="445"/>
      <c r="J49" s="445"/>
      <c r="K49" s="446"/>
      <c r="L49" s="213"/>
    </row>
    <row r="50" spans="1:16" x14ac:dyDescent="0.2">
      <c r="B50" s="213"/>
      <c r="C50" s="444"/>
      <c r="D50" s="445"/>
      <c r="E50" s="445"/>
      <c r="F50" s="445"/>
      <c r="G50" s="445"/>
      <c r="H50" s="445"/>
      <c r="I50" s="445"/>
      <c r="J50" s="445"/>
      <c r="K50" s="446"/>
      <c r="L50" s="213"/>
    </row>
    <row r="51" spans="1:16" x14ac:dyDescent="0.2">
      <c r="B51" s="213"/>
      <c r="C51" s="444"/>
      <c r="D51" s="445"/>
      <c r="E51" s="445"/>
      <c r="F51" s="445"/>
      <c r="G51" s="445"/>
      <c r="H51" s="445"/>
      <c r="I51" s="445"/>
      <c r="J51" s="445"/>
      <c r="K51" s="446"/>
      <c r="L51" s="213"/>
    </row>
    <row r="52" spans="1:16" x14ac:dyDescent="0.2">
      <c r="B52" s="213"/>
      <c r="C52" s="447"/>
      <c r="D52" s="448"/>
      <c r="E52" s="448"/>
      <c r="F52" s="448"/>
      <c r="G52" s="448"/>
      <c r="H52" s="448"/>
      <c r="I52" s="448"/>
      <c r="J52" s="448"/>
      <c r="K52" s="449"/>
      <c r="L52" s="213"/>
    </row>
    <row r="53" spans="1:16" x14ac:dyDescent="0.2">
      <c r="B53" s="133"/>
      <c r="C53" s="133"/>
      <c r="D53" s="133"/>
      <c r="E53" s="133"/>
      <c r="F53" s="133"/>
      <c r="G53" s="133"/>
      <c r="H53" s="133"/>
      <c r="I53" s="133"/>
      <c r="J53" s="133"/>
      <c r="K53" s="133"/>
      <c r="L53" s="133"/>
    </row>
    <row r="54" spans="1:16" x14ac:dyDescent="0.2">
      <c r="B54" s="133"/>
      <c r="C54" s="225" t="s">
        <v>12</v>
      </c>
      <c r="D54" s="452" t="s">
        <v>322</v>
      </c>
      <c r="E54" s="452"/>
      <c r="F54" s="452"/>
      <c r="G54" s="452"/>
      <c r="H54" s="452"/>
      <c r="I54" s="452"/>
      <c r="J54" s="452"/>
      <c r="K54" s="452"/>
      <c r="L54" s="133"/>
    </row>
    <row r="55" spans="1:16" x14ac:dyDescent="0.2">
      <c r="B55" s="133"/>
      <c r="C55" s="219"/>
      <c r="D55" s="452"/>
      <c r="E55" s="452"/>
      <c r="F55" s="452"/>
      <c r="G55" s="452"/>
      <c r="H55" s="452"/>
      <c r="I55" s="452"/>
      <c r="J55" s="452"/>
      <c r="K55" s="452"/>
      <c r="L55" s="133"/>
    </row>
    <row r="56" spans="1:16" x14ac:dyDescent="0.2">
      <c r="B56" s="133"/>
      <c r="C56" s="217"/>
      <c r="D56" s="452"/>
      <c r="E56" s="452"/>
      <c r="F56" s="452"/>
      <c r="G56" s="452"/>
      <c r="H56" s="452"/>
      <c r="I56" s="452"/>
      <c r="J56" s="452"/>
      <c r="K56" s="452"/>
      <c r="L56" s="133"/>
    </row>
    <row r="57" spans="1:16" x14ac:dyDescent="0.2">
      <c r="B57" s="133"/>
      <c r="C57" s="217"/>
      <c r="D57" s="452"/>
      <c r="E57" s="452"/>
      <c r="F57" s="452"/>
      <c r="G57" s="452"/>
      <c r="H57" s="452"/>
      <c r="I57" s="452"/>
      <c r="J57" s="452"/>
      <c r="K57" s="452"/>
      <c r="L57" s="133"/>
    </row>
    <row r="58" spans="1:16" s="228" customFormat="1" x14ac:dyDescent="0.2">
      <c r="A58" s="226"/>
      <c r="B58" s="226"/>
      <c r="C58" s="422" t="s">
        <v>2</v>
      </c>
      <c r="D58" s="423"/>
      <c r="E58" s="423"/>
      <c r="F58" s="423"/>
      <c r="G58" s="423"/>
      <c r="H58" s="423"/>
      <c r="I58" s="423"/>
      <c r="J58" s="423"/>
      <c r="K58" s="424"/>
      <c r="L58" s="226"/>
      <c r="M58" s="226"/>
      <c r="N58" s="227"/>
    </row>
    <row r="59" spans="1:16" s="228" customFormat="1" x14ac:dyDescent="0.2">
      <c r="A59" s="226"/>
      <c r="B59" s="226"/>
      <c r="C59" s="425" t="s">
        <v>32</v>
      </c>
      <c r="D59" s="426"/>
      <c r="E59" s="426"/>
      <c r="F59" s="426"/>
      <c r="G59" s="426"/>
      <c r="H59" s="426"/>
      <c r="I59" s="426"/>
      <c r="J59" s="427"/>
      <c r="K59" s="431"/>
      <c r="L59" s="226"/>
      <c r="M59" s="226"/>
      <c r="N59" s="227" t="s">
        <v>47</v>
      </c>
      <c r="P59" s="228" t="s">
        <v>470</v>
      </c>
    </row>
    <row r="60" spans="1:16" s="228" customFormat="1" x14ac:dyDescent="0.2">
      <c r="A60" s="226"/>
      <c r="B60" s="226"/>
      <c r="C60" s="428"/>
      <c r="D60" s="429"/>
      <c r="E60" s="429"/>
      <c r="F60" s="429"/>
      <c r="G60" s="429"/>
      <c r="H60" s="429"/>
      <c r="I60" s="429"/>
      <c r="J60" s="430"/>
      <c r="K60" s="432"/>
      <c r="L60" s="226"/>
      <c r="M60" s="226"/>
      <c r="N60" s="227"/>
    </row>
    <row r="61" spans="1:16" s="228" customFormat="1" x14ac:dyDescent="0.2">
      <c r="A61" s="226"/>
      <c r="B61" s="226"/>
      <c r="C61" s="425" t="s">
        <v>31</v>
      </c>
      <c r="D61" s="426"/>
      <c r="E61" s="426"/>
      <c r="F61" s="426"/>
      <c r="G61" s="426"/>
      <c r="H61" s="426"/>
      <c r="I61" s="426"/>
      <c r="J61" s="427"/>
      <c r="K61" s="431"/>
      <c r="L61" s="226"/>
      <c r="M61" s="226"/>
      <c r="N61" s="227" t="s">
        <v>48</v>
      </c>
    </row>
    <row r="62" spans="1:16" s="228" customFormat="1" x14ac:dyDescent="0.2">
      <c r="A62" s="226"/>
      <c r="B62" s="226"/>
      <c r="C62" s="428"/>
      <c r="D62" s="429"/>
      <c r="E62" s="429"/>
      <c r="F62" s="429"/>
      <c r="G62" s="429"/>
      <c r="H62" s="429"/>
      <c r="I62" s="429"/>
      <c r="J62" s="430"/>
      <c r="K62" s="432"/>
      <c r="L62" s="226"/>
      <c r="M62" s="226"/>
      <c r="N62" s="227"/>
    </row>
    <row r="63" spans="1:16" x14ac:dyDescent="0.2">
      <c r="B63" s="133"/>
      <c r="C63" s="317" t="str">
        <f>IF(COUNTIFS(K59:K62,"x")&gt;1,"Bitte setzen Sie nur ein Kreuz.","")</f>
        <v/>
      </c>
      <c r="D63" s="317"/>
      <c r="E63" s="317"/>
      <c r="F63" s="317"/>
      <c r="G63" s="317"/>
      <c r="H63" s="317"/>
      <c r="I63" s="317"/>
      <c r="J63" s="317"/>
      <c r="K63" s="317"/>
      <c r="L63" s="133"/>
      <c r="N63" s="215"/>
    </row>
    <row r="64" spans="1:16" x14ac:dyDescent="0.2">
      <c r="B64" s="133"/>
      <c r="C64" s="317"/>
      <c r="D64" s="317"/>
      <c r="E64" s="317"/>
      <c r="F64" s="317"/>
      <c r="G64" s="317"/>
      <c r="H64" s="317"/>
      <c r="I64" s="317"/>
      <c r="J64" s="317"/>
      <c r="K64" s="317"/>
      <c r="L64" s="133"/>
      <c r="N64" s="215"/>
    </row>
    <row r="65" spans="2:14" x14ac:dyDescent="0.2">
      <c r="B65" s="133"/>
      <c r="C65" s="224" t="s">
        <v>104</v>
      </c>
      <c r="D65" s="217"/>
      <c r="E65" s="217"/>
      <c r="F65" s="217"/>
      <c r="G65" s="217"/>
      <c r="H65" s="217"/>
      <c r="I65" s="217"/>
      <c r="J65" s="217"/>
      <c r="K65" s="217"/>
      <c r="L65" s="133"/>
    </row>
    <row r="66" spans="2:14" x14ac:dyDescent="0.2">
      <c r="B66" s="213"/>
      <c r="C66" s="441"/>
      <c r="D66" s="442"/>
      <c r="E66" s="442"/>
      <c r="F66" s="442"/>
      <c r="G66" s="442"/>
      <c r="H66" s="442"/>
      <c r="I66" s="442"/>
      <c r="J66" s="442"/>
      <c r="K66" s="443"/>
      <c r="L66" s="213"/>
    </row>
    <row r="67" spans="2:14" x14ac:dyDescent="0.2">
      <c r="B67" s="213"/>
      <c r="C67" s="444"/>
      <c r="D67" s="445"/>
      <c r="E67" s="445"/>
      <c r="F67" s="445"/>
      <c r="G67" s="445"/>
      <c r="H67" s="445"/>
      <c r="I67" s="445"/>
      <c r="J67" s="445"/>
      <c r="K67" s="446"/>
      <c r="L67" s="213"/>
    </row>
    <row r="68" spans="2:14" x14ac:dyDescent="0.2">
      <c r="B68" s="213"/>
      <c r="C68" s="444"/>
      <c r="D68" s="445"/>
      <c r="E68" s="445"/>
      <c r="F68" s="445"/>
      <c r="G68" s="445"/>
      <c r="H68" s="445"/>
      <c r="I68" s="445"/>
      <c r="J68" s="445"/>
      <c r="K68" s="446"/>
      <c r="L68" s="213"/>
    </row>
    <row r="69" spans="2:14" x14ac:dyDescent="0.2">
      <c r="B69" s="213"/>
      <c r="C69" s="444"/>
      <c r="D69" s="445"/>
      <c r="E69" s="445"/>
      <c r="F69" s="445"/>
      <c r="G69" s="445"/>
      <c r="H69" s="445"/>
      <c r="I69" s="445"/>
      <c r="J69" s="445"/>
      <c r="K69" s="446"/>
      <c r="L69" s="213"/>
    </row>
    <row r="70" spans="2:14" x14ac:dyDescent="0.2">
      <c r="B70" s="213"/>
      <c r="C70" s="444"/>
      <c r="D70" s="445"/>
      <c r="E70" s="445"/>
      <c r="F70" s="445"/>
      <c r="G70" s="445"/>
      <c r="H70" s="445"/>
      <c r="I70" s="445"/>
      <c r="J70" s="445"/>
      <c r="K70" s="446"/>
      <c r="L70" s="213"/>
    </row>
    <row r="71" spans="2:14" x14ac:dyDescent="0.2">
      <c r="B71" s="213"/>
      <c r="C71" s="447"/>
      <c r="D71" s="448"/>
      <c r="E71" s="448"/>
      <c r="F71" s="448"/>
      <c r="G71" s="448"/>
      <c r="H71" s="448"/>
      <c r="I71" s="448"/>
      <c r="J71" s="448"/>
      <c r="K71" s="449"/>
      <c r="L71" s="213"/>
    </row>
    <row r="72" spans="2:14" x14ac:dyDescent="0.2">
      <c r="B72" s="213"/>
      <c r="C72" s="213"/>
      <c r="D72" s="213"/>
      <c r="E72" s="213"/>
      <c r="F72" s="213"/>
      <c r="G72" s="213"/>
      <c r="H72" s="213"/>
      <c r="I72" s="213"/>
      <c r="J72" s="213"/>
      <c r="K72" s="213"/>
      <c r="L72" s="213"/>
    </row>
    <row r="73" spans="2:14" x14ac:dyDescent="0.2">
      <c r="B73" s="133"/>
      <c r="C73" s="212"/>
      <c r="D73" s="212"/>
      <c r="E73" s="212"/>
      <c r="F73" s="212"/>
      <c r="G73" s="212"/>
      <c r="H73" s="212"/>
      <c r="I73" s="212"/>
      <c r="J73" s="212"/>
      <c r="K73" s="212"/>
      <c r="L73" s="133"/>
      <c r="N73" s="215"/>
    </row>
    <row r="74" spans="2:14" x14ac:dyDescent="0.2">
      <c r="B74" s="133"/>
      <c r="C74" s="451" t="s">
        <v>158</v>
      </c>
      <c r="D74" s="451"/>
      <c r="E74" s="451"/>
      <c r="F74" s="451"/>
      <c r="G74" s="451"/>
      <c r="H74" s="451"/>
      <c r="I74" s="451"/>
      <c r="J74" s="451"/>
      <c r="K74" s="451"/>
      <c r="L74" s="133"/>
    </row>
    <row r="75" spans="2:14" x14ac:dyDescent="0.2">
      <c r="B75" s="133"/>
      <c r="C75" s="451"/>
      <c r="D75" s="451"/>
      <c r="E75" s="451"/>
      <c r="F75" s="451"/>
      <c r="G75" s="451"/>
      <c r="H75" s="451"/>
      <c r="I75" s="451"/>
      <c r="J75" s="451"/>
      <c r="K75" s="451"/>
      <c r="L75" s="133"/>
    </row>
    <row r="76" spans="2:14" x14ac:dyDescent="0.2">
      <c r="B76" s="133"/>
      <c r="C76" s="218"/>
      <c r="D76" s="217"/>
      <c r="E76" s="217"/>
      <c r="F76" s="217"/>
      <c r="G76" s="217"/>
      <c r="H76" s="217"/>
      <c r="I76" s="217"/>
      <c r="J76" s="217"/>
      <c r="K76" s="217"/>
      <c r="L76" s="133"/>
    </row>
    <row r="77" spans="2:14" x14ac:dyDescent="0.2">
      <c r="B77" s="133"/>
      <c r="C77" s="133"/>
      <c r="D77" s="133"/>
      <c r="E77" s="133"/>
      <c r="F77" s="133"/>
      <c r="G77" s="133"/>
      <c r="H77" s="433" t="s">
        <v>148</v>
      </c>
      <c r="I77" s="433"/>
      <c r="J77" s="433"/>
      <c r="K77" s="433"/>
      <c r="L77" s="133"/>
    </row>
    <row r="78" spans="2:14" x14ac:dyDescent="0.2">
      <c r="B78" s="213"/>
      <c r="C78" s="213"/>
      <c r="D78" s="213"/>
      <c r="E78" s="213"/>
      <c r="F78" s="213"/>
      <c r="G78" s="213"/>
      <c r="H78" s="213"/>
      <c r="I78" s="213"/>
      <c r="J78" s="213"/>
      <c r="K78" s="213"/>
      <c r="L78" s="213"/>
    </row>
    <row r="79" spans="2:14" hidden="1" x14ac:dyDescent="0.2">
      <c r="B79" s="213"/>
      <c r="C79" s="213"/>
      <c r="D79" s="213"/>
      <c r="E79" s="213"/>
      <c r="F79" s="213"/>
      <c r="G79" s="213"/>
      <c r="H79" s="213"/>
      <c r="I79" s="213"/>
      <c r="J79" s="213"/>
      <c r="K79" s="213"/>
      <c r="L79" s="213"/>
    </row>
    <row r="80" spans="2:14" hidden="1" x14ac:dyDescent="0.2">
      <c r="B80" s="213"/>
      <c r="C80" s="213"/>
      <c r="D80" s="213"/>
      <c r="E80" s="213"/>
      <c r="F80" s="213"/>
      <c r="G80" s="213"/>
      <c r="H80" s="213"/>
      <c r="I80" s="213"/>
      <c r="J80" s="213"/>
      <c r="K80" s="213"/>
      <c r="L80" s="213"/>
    </row>
    <row r="81" spans="2:12" hidden="1" x14ac:dyDescent="0.2">
      <c r="B81" s="213"/>
      <c r="C81" s="213"/>
      <c r="D81" s="213"/>
      <c r="E81" s="213"/>
      <c r="F81" s="213"/>
      <c r="G81" s="213"/>
      <c r="H81" s="213"/>
      <c r="I81" s="213"/>
      <c r="J81" s="213"/>
      <c r="K81" s="213"/>
      <c r="L81" s="213"/>
    </row>
    <row r="82" spans="2:12" hidden="1" x14ac:dyDescent="0.2">
      <c r="B82" s="213"/>
      <c r="C82" s="213"/>
      <c r="D82" s="213"/>
      <c r="E82" s="213"/>
      <c r="F82" s="213"/>
      <c r="G82" s="213"/>
      <c r="H82" s="213"/>
      <c r="I82" s="213"/>
      <c r="J82" s="213"/>
      <c r="K82" s="213"/>
      <c r="L82" s="213"/>
    </row>
    <row r="83" spans="2:12" hidden="1" x14ac:dyDescent="0.2">
      <c r="B83" s="213"/>
      <c r="C83" s="213"/>
      <c r="D83" s="213"/>
      <c r="E83" s="213"/>
      <c r="F83" s="213"/>
      <c r="G83" s="213"/>
      <c r="H83" s="213"/>
      <c r="I83" s="213"/>
      <c r="J83" s="213"/>
      <c r="K83" s="213"/>
      <c r="L83" s="213"/>
    </row>
    <row r="84" spans="2:12" hidden="1" x14ac:dyDescent="0.2">
      <c r="B84" s="213"/>
      <c r="C84" s="213"/>
      <c r="D84" s="213"/>
      <c r="E84" s="213"/>
      <c r="F84" s="213"/>
      <c r="G84" s="213"/>
      <c r="H84" s="213"/>
      <c r="I84" s="213"/>
      <c r="J84" s="213"/>
      <c r="K84" s="213"/>
      <c r="L84" s="213"/>
    </row>
    <row r="85" spans="2:12" hidden="1" x14ac:dyDescent="0.2">
      <c r="B85" s="213"/>
      <c r="C85" s="213"/>
      <c r="D85" s="213"/>
      <c r="E85" s="213"/>
      <c r="F85" s="213"/>
      <c r="G85" s="213"/>
      <c r="H85" s="213"/>
      <c r="I85" s="213"/>
      <c r="J85" s="213"/>
      <c r="K85" s="213"/>
      <c r="L85" s="213"/>
    </row>
  </sheetData>
  <sheetProtection algorithmName="SHA-512" hashValue="IWChhR5n1dxlv3gi7fMHR5zT7lQ0HMboZqgwcs1d8Ai0Y9OFmQj8giWWTPxv833/8p21Zxmp+dBL8Q4jSduf5w==" saltValue="GmaVGCIh08EjMvn/igEeCg==" spinCount="100000" sheet="1" objects="1" scenarios="1"/>
  <mergeCells count="29">
    <mergeCell ref="H77:K77"/>
    <mergeCell ref="H1:K1"/>
    <mergeCell ref="D35:K38"/>
    <mergeCell ref="C20:J21"/>
    <mergeCell ref="K20:K21"/>
    <mergeCell ref="C22:K23"/>
    <mergeCell ref="C26:K31"/>
    <mergeCell ref="C17:K17"/>
    <mergeCell ref="C18:J19"/>
    <mergeCell ref="C74:K75"/>
    <mergeCell ref="D54:K57"/>
    <mergeCell ref="C9:K12"/>
    <mergeCell ref="D13:K15"/>
    <mergeCell ref="C32:K34"/>
    <mergeCell ref="C66:K71"/>
    <mergeCell ref="C44:K45"/>
    <mergeCell ref="C63:K64"/>
    <mergeCell ref="C47:K52"/>
    <mergeCell ref="K18:K19"/>
    <mergeCell ref="C39:K39"/>
    <mergeCell ref="C40:J41"/>
    <mergeCell ref="K40:K41"/>
    <mergeCell ref="C42:J43"/>
    <mergeCell ref="K42:K43"/>
    <mergeCell ref="C58:K58"/>
    <mergeCell ref="C59:J60"/>
    <mergeCell ref="K59:K60"/>
    <mergeCell ref="C61:J62"/>
    <mergeCell ref="K61:K62"/>
  </mergeCells>
  <conditionalFormatting sqref="K1:K5 K7:K8 K16:K34 K44:K53 K63:K73">
    <cfRule type="cellIs" dxfId="65" priority="12" operator="equal">
      <formula>"x"</formula>
    </cfRule>
  </conditionalFormatting>
  <conditionalFormatting sqref="K44:K45">
    <cfRule type="cellIs" dxfId="64" priority="11" operator="equal">
      <formula>"x"</formula>
    </cfRule>
  </conditionalFormatting>
  <conditionalFormatting sqref="K63:K64">
    <cfRule type="cellIs" dxfId="63" priority="10" operator="equal">
      <formula>"x"</formula>
    </cfRule>
  </conditionalFormatting>
  <conditionalFormatting sqref="A35:M76">
    <cfRule type="expression" dxfId="62" priority="8">
      <formula>$K$20="x"</formula>
    </cfRule>
  </conditionalFormatting>
  <conditionalFormatting sqref="D35:K38">
    <cfRule type="expression" dxfId="61" priority="6">
      <formula>$K$21="x"</formula>
    </cfRule>
  </conditionalFormatting>
  <conditionalFormatting sqref="A39:B43 L39:M43">
    <cfRule type="expression" dxfId="60" priority="5">
      <formula>$K$21="x"</formula>
    </cfRule>
  </conditionalFormatting>
  <conditionalFormatting sqref="K39:K43">
    <cfRule type="cellIs" dxfId="59" priority="4" operator="equal">
      <formula>"x"</formula>
    </cfRule>
  </conditionalFormatting>
  <conditionalFormatting sqref="A58:B62 L58:M62">
    <cfRule type="expression" dxfId="58" priority="3">
      <formula>$K$21="x"</formula>
    </cfRule>
  </conditionalFormatting>
  <conditionalFormatting sqref="K58:K62">
    <cfRule type="cellIs" dxfId="57" priority="2" operator="equal">
      <formula>"x"</formula>
    </cfRule>
  </conditionalFormatting>
  <dataValidations count="2">
    <dataValidation type="list" allowBlank="1" showInputMessage="1" showErrorMessage="1" sqref="K44:K45 K63:K64 K22:K23 K73" xr:uid="{665D0B5C-E76C-4E2B-87C5-7C14280E43B2}">
      <formula1>"x"</formula1>
    </dataValidation>
    <dataValidation type="list" allowBlank="1" showInputMessage="1" showErrorMessage="1" sqref="K18:K21 K40:K43 K59:K62" xr:uid="{6D4B4566-6B2E-4601-B7BF-B9A795CAE744}">
      <formula1>"x,0,"</formula1>
    </dataValidation>
  </dataValidations>
  <hyperlinks>
    <hyperlink ref="H77" location="'05.6 Öffentliche Beschaffung'!Druckbereich" display="Weiter zu 05.6 Öffentliche Beschaffung" xr:uid="{7FF2C721-902F-42B5-B2B6-0F807788630A}"/>
    <hyperlink ref="C32:K34" location="'04.6 Öffentliche Beschaffung'!A1" display="'04.6 Öffentliche Beschaffung'!A1" xr:uid="{650EBA87-6FF5-407B-9A96-B13BEAFED7AB}"/>
    <hyperlink ref="H1" location="'05.6 Öffentliche Beschaffung'!Druckbereich" display="Weiter zu 05.6 Öffentliche Beschaffung" xr:uid="{23FF9327-039B-40FC-B765-AD895C36BB38}"/>
    <hyperlink ref="H1:K1" location="'04.6 Öffentliche Beschaffung'!A1" display="Weiter zu 04.6 Öffentliche Beschaffung" xr:uid="{E42BE659-C92B-4CDD-A808-FF9AA64E8DC9}"/>
    <hyperlink ref="H77:K77" location="'04.6 Öffentliche Beschaffung'!A1" display="Weiter zu 04.6 Öffentliche Beschaffung" xr:uid="{1D84C18E-6030-4AF9-8984-1D999FF2524C}"/>
  </hyperlinks>
  <pageMargins left="0.7" right="0.7" top="0.75" bottom="0.75" header="0.3" footer="0.3"/>
  <pageSetup paperSize="9" scale="75" fitToHeight="0" orientation="portrait" r:id="rId1"/>
  <rowBreaks count="1" manualBreakCount="1">
    <brk id="70" max="12" man="1"/>
  </rowBreaks>
  <extLst>
    <ext xmlns:x14="http://schemas.microsoft.com/office/spreadsheetml/2009/9/main" uri="{78C0D931-6437-407d-A8EE-F0AAD7539E65}">
      <x14:conditionalFormattings>
        <x14:conditionalFormatting xmlns:xm="http://schemas.microsoft.com/office/excel/2006/main">
          <x14:cfRule type="expression" priority="7" id="{A219C06F-135F-40D7-8F15-815BD8F69170}">
            <xm:f>'03 Basisprüfung'!$K$16="x"</xm:f>
            <x14:dxf>
              <font>
                <color theme="0"/>
              </font>
              <fill>
                <patternFill>
                  <bgColor theme="0"/>
                </patternFill>
              </fill>
              <border>
                <left style="thin">
                  <color theme="0"/>
                </left>
                <right style="thin">
                  <color theme="0"/>
                </right>
                <top style="thin">
                  <color theme="0"/>
                </top>
                <bottom style="thin">
                  <color theme="0"/>
                </bottom>
                <vertical/>
                <horizontal/>
              </border>
            </x14:dxf>
          </x14:cfRule>
          <xm:sqref>A1:XFD6 A8:XFD8 A7:B7 D7:XFD7 A14:C15 L9:XFD15 A9:B13 A16:XFD34 A35:C38 L35:XFD38 A44:XFD57 A63:XFD1048576</xm:sqref>
        </x14:conditionalFormatting>
        <x14:conditionalFormatting xmlns:xm="http://schemas.microsoft.com/office/excel/2006/main">
          <x14:cfRule type="expression" priority="1" id="{9C9EC058-775F-46A7-9E33-55E07E5A7836}">
            <xm:f>'03 Basisprüfung'!$K$16="x"</xm:f>
            <x14:dxf>
              <font>
                <color theme="0"/>
              </font>
              <fill>
                <patternFill>
                  <bgColor theme="0"/>
                </patternFill>
              </fill>
              <border>
                <left style="thin">
                  <color theme="0"/>
                </left>
                <right style="thin">
                  <color theme="0"/>
                </right>
                <top style="thin">
                  <color theme="0"/>
                </top>
                <bottom style="thin">
                  <color theme="0"/>
                </bottom>
                <vertical/>
                <horizontal/>
              </border>
            </x14:dxf>
          </x14:cfRule>
          <xm:sqref>N40:N41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838E1-8850-4232-B3DA-FD2A44FBF654}">
  <sheetPr codeName="Tabelle9">
    <tabColor rgb="FF92D050"/>
    <pageSetUpPr fitToPage="1"/>
  </sheetPr>
  <dimension ref="A1:P170"/>
  <sheetViews>
    <sheetView topLeftCell="A37" workbookViewId="0">
      <selection activeCell="C54" sqref="C54:K60"/>
    </sheetView>
  </sheetViews>
  <sheetFormatPr baseColWidth="10" defaultColWidth="0" defaultRowHeight="12.75" zeroHeight="1" x14ac:dyDescent="0.2"/>
  <cols>
    <col min="1" max="1" width="2.796875" style="52" customWidth="1"/>
    <col min="2" max="2" width="4.09765625" style="54" customWidth="1"/>
    <col min="3" max="3" width="11.3984375" style="54" customWidth="1"/>
    <col min="4" max="4" width="3.3984375" style="54" customWidth="1"/>
    <col min="5" max="5" width="8.59765625" style="54" customWidth="1"/>
    <col min="6" max="6" width="6.69921875" style="54" customWidth="1"/>
    <col min="7" max="10" width="10.69921875" style="54" customWidth="1"/>
    <col min="11" max="11" width="6.69921875" style="54" customWidth="1"/>
    <col min="12" max="12" width="4.3984375" style="54" customWidth="1"/>
    <col min="13" max="13" width="2.796875" style="52" customWidth="1"/>
    <col min="14" max="14" width="11.3984375" style="53" hidden="1" customWidth="1"/>
    <col min="15" max="15" width="2" style="54" hidden="1" customWidth="1"/>
    <col min="16" max="16384" width="11.3984375" style="54" hidden="1"/>
  </cols>
  <sheetData>
    <row r="1" spans="2:12" x14ac:dyDescent="0.2">
      <c r="B1" s="52"/>
      <c r="C1" s="52"/>
      <c r="D1" s="52"/>
      <c r="E1" s="52"/>
      <c r="F1" s="52"/>
      <c r="G1" s="52"/>
      <c r="H1" s="52"/>
      <c r="I1" s="460" t="s">
        <v>149</v>
      </c>
      <c r="J1" s="460"/>
      <c r="K1" s="460"/>
      <c r="L1" s="52"/>
    </row>
    <row r="2" spans="2:12" x14ac:dyDescent="0.2">
      <c r="B2" s="52"/>
      <c r="C2" s="52"/>
      <c r="D2" s="52"/>
      <c r="E2" s="52"/>
      <c r="F2" s="52"/>
      <c r="G2" s="52"/>
      <c r="H2" s="52"/>
      <c r="I2" s="52"/>
      <c r="J2" s="52"/>
      <c r="K2" s="52"/>
      <c r="L2" s="52"/>
    </row>
    <row r="3" spans="2:12" x14ac:dyDescent="0.2">
      <c r="B3" s="52"/>
      <c r="C3" s="52"/>
      <c r="D3" s="52"/>
      <c r="E3" s="52"/>
      <c r="F3" s="52"/>
      <c r="G3" s="52"/>
      <c r="H3" s="52"/>
      <c r="I3" s="52"/>
      <c r="J3" s="52"/>
      <c r="K3" s="52"/>
      <c r="L3" s="52"/>
    </row>
    <row r="4" spans="2:12" x14ac:dyDescent="0.2">
      <c r="B4" s="52"/>
      <c r="C4" s="52"/>
      <c r="D4" s="52"/>
      <c r="E4" s="52"/>
      <c r="F4" s="52"/>
      <c r="G4" s="52"/>
      <c r="H4" s="52"/>
      <c r="I4" s="52"/>
      <c r="J4" s="52"/>
      <c r="K4" s="52"/>
      <c r="L4" s="52"/>
    </row>
    <row r="5" spans="2:12" x14ac:dyDescent="0.2">
      <c r="B5" s="52"/>
      <c r="C5" s="52"/>
      <c r="D5" s="52"/>
      <c r="E5" s="52"/>
      <c r="F5" s="52"/>
      <c r="G5" s="52"/>
      <c r="H5" s="52"/>
      <c r="I5" s="52"/>
      <c r="J5" s="52"/>
      <c r="K5" s="52"/>
      <c r="L5" s="52"/>
    </row>
    <row r="6" spans="2:12" x14ac:dyDescent="0.2">
      <c r="B6" s="55"/>
      <c r="C6" s="55"/>
      <c r="D6" s="55"/>
      <c r="E6" s="55"/>
      <c r="F6" s="55"/>
      <c r="G6" s="55"/>
      <c r="H6" s="55"/>
      <c r="I6" s="52"/>
      <c r="J6" s="52"/>
      <c r="K6" s="52"/>
      <c r="L6" s="55"/>
    </row>
    <row r="7" spans="2:12" x14ac:dyDescent="0.2">
      <c r="B7" s="55"/>
      <c r="C7" s="88" t="s">
        <v>154</v>
      </c>
      <c r="D7" s="55"/>
      <c r="E7" s="55"/>
      <c r="F7" s="55"/>
      <c r="G7" s="55"/>
      <c r="H7" s="55"/>
      <c r="I7" s="55"/>
      <c r="J7" s="55"/>
      <c r="K7" s="55"/>
      <c r="L7" s="55"/>
    </row>
    <row r="8" spans="2:12" x14ac:dyDescent="0.2">
      <c r="B8" s="55"/>
      <c r="C8" s="55"/>
      <c r="D8" s="55"/>
      <c r="E8" s="55"/>
      <c r="F8" s="55"/>
      <c r="G8" s="55"/>
      <c r="H8" s="55"/>
      <c r="I8" s="55"/>
      <c r="J8" s="55"/>
      <c r="K8" s="55"/>
      <c r="L8" s="55"/>
    </row>
    <row r="9" spans="2:12" x14ac:dyDescent="0.2">
      <c r="B9" s="55"/>
      <c r="C9" s="292" t="s">
        <v>420</v>
      </c>
      <c r="D9" s="292"/>
      <c r="E9" s="292"/>
      <c r="F9" s="292"/>
      <c r="G9" s="292"/>
      <c r="H9" s="292"/>
      <c r="I9" s="292"/>
      <c r="J9" s="292"/>
      <c r="K9" s="292"/>
      <c r="L9" s="55"/>
    </row>
    <row r="10" spans="2:12" x14ac:dyDescent="0.2">
      <c r="B10" s="55"/>
      <c r="C10" s="292"/>
      <c r="D10" s="292"/>
      <c r="E10" s="292"/>
      <c r="F10" s="292"/>
      <c r="G10" s="292"/>
      <c r="H10" s="292"/>
      <c r="I10" s="292"/>
      <c r="J10" s="292"/>
      <c r="K10" s="292"/>
      <c r="L10" s="55"/>
    </row>
    <row r="11" spans="2:12" x14ac:dyDescent="0.2">
      <c r="B11" s="55"/>
      <c r="C11" s="292"/>
      <c r="D11" s="292"/>
      <c r="E11" s="292"/>
      <c r="F11" s="292"/>
      <c r="G11" s="292"/>
      <c r="H11" s="292"/>
      <c r="I11" s="292"/>
      <c r="J11" s="292"/>
      <c r="K11" s="292"/>
      <c r="L11" s="55"/>
    </row>
    <row r="12" spans="2:12" x14ac:dyDescent="0.2">
      <c r="B12" s="55"/>
      <c r="C12" s="292"/>
      <c r="D12" s="292"/>
      <c r="E12" s="292"/>
      <c r="F12" s="292"/>
      <c r="G12" s="292"/>
      <c r="H12" s="292"/>
      <c r="I12" s="292"/>
      <c r="J12" s="292"/>
      <c r="K12" s="292"/>
      <c r="L12" s="55"/>
    </row>
    <row r="13" spans="2:12" x14ac:dyDescent="0.2">
      <c r="B13" s="55"/>
      <c r="C13" s="292"/>
      <c r="D13" s="292"/>
      <c r="E13" s="292"/>
      <c r="F13" s="292"/>
      <c r="G13" s="292"/>
      <c r="H13" s="292"/>
      <c r="I13" s="292"/>
      <c r="J13" s="292"/>
      <c r="K13" s="292"/>
      <c r="L13" s="55"/>
    </row>
    <row r="14" spans="2:12" x14ac:dyDescent="0.2">
      <c r="B14" s="55"/>
      <c r="C14" s="292"/>
      <c r="D14" s="292"/>
      <c r="E14" s="292"/>
      <c r="F14" s="292"/>
      <c r="G14" s="292"/>
      <c r="H14" s="292"/>
      <c r="I14" s="292"/>
      <c r="J14" s="292"/>
      <c r="K14" s="292"/>
      <c r="L14" s="55"/>
    </row>
    <row r="15" spans="2:12" x14ac:dyDescent="0.2">
      <c r="B15" s="55"/>
      <c r="C15" s="292"/>
      <c r="D15" s="292"/>
      <c r="E15" s="292"/>
      <c r="F15" s="292"/>
      <c r="G15" s="292"/>
      <c r="H15" s="292"/>
      <c r="I15" s="292"/>
      <c r="J15" s="292"/>
      <c r="K15" s="292"/>
      <c r="L15" s="55"/>
    </row>
    <row r="16" spans="2:12" x14ac:dyDescent="0.2">
      <c r="B16" s="55"/>
      <c r="C16" s="292"/>
      <c r="D16" s="292"/>
      <c r="E16" s="292"/>
      <c r="F16" s="292"/>
      <c r="G16" s="292"/>
      <c r="H16" s="292"/>
      <c r="I16" s="292"/>
      <c r="J16" s="292"/>
      <c r="K16" s="292"/>
      <c r="L16" s="55"/>
    </row>
    <row r="17" spans="2:12" x14ac:dyDescent="0.2">
      <c r="B17" s="55"/>
      <c r="C17" s="292"/>
      <c r="D17" s="292"/>
      <c r="E17" s="292"/>
      <c r="F17" s="292"/>
      <c r="G17" s="292"/>
      <c r="H17" s="292"/>
      <c r="I17" s="292"/>
      <c r="J17" s="292"/>
      <c r="K17" s="292"/>
      <c r="L17" s="55"/>
    </row>
    <row r="18" spans="2:12" x14ac:dyDescent="0.2">
      <c r="B18" s="55"/>
      <c r="C18" s="292"/>
      <c r="D18" s="292"/>
      <c r="E18" s="292"/>
      <c r="F18" s="292"/>
      <c r="G18" s="292"/>
      <c r="H18" s="292"/>
      <c r="I18" s="292"/>
      <c r="J18" s="292"/>
      <c r="K18" s="292"/>
      <c r="L18" s="55"/>
    </row>
    <row r="19" spans="2:12" x14ac:dyDescent="0.2">
      <c r="B19" s="55"/>
      <c r="C19" s="292"/>
      <c r="D19" s="292"/>
      <c r="E19" s="292"/>
      <c r="F19" s="292"/>
      <c r="G19" s="292"/>
      <c r="H19" s="292"/>
      <c r="I19" s="292"/>
      <c r="J19" s="292"/>
      <c r="K19" s="292"/>
      <c r="L19" s="55"/>
    </row>
    <row r="20" spans="2:12" x14ac:dyDescent="0.2">
      <c r="B20" s="55"/>
      <c r="C20" s="292"/>
      <c r="D20" s="292"/>
      <c r="E20" s="292"/>
      <c r="F20" s="292"/>
      <c r="G20" s="292"/>
      <c r="H20" s="292"/>
      <c r="I20" s="292"/>
      <c r="J20" s="292"/>
      <c r="K20" s="292"/>
      <c r="L20" s="55"/>
    </row>
    <row r="21" spans="2:12" x14ac:dyDescent="0.2">
      <c r="B21" s="55"/>
      <c r="C21" s="292"/>
      <c r="D21" s="292"/>
      <c r="E21" s="292"/>
      <c r="F21" s="292"/>
      <c r="G21" s="292"/>
      <c r="H21" s="292"/>
      <c r="I21" s="292"/>
      <c r="J21" s="292"/>
      <c r="K21" s="292"/>
      <c r="L21" s="55"/>
    </row>
    <row r="22" spans="2:12" x14ac:dyDescent="0.2">
      <c r="B22" s="55"/>
      <c r="C22" s="292"/>
      <c r="D22" s="292"/>
      <c r="E22" s="292"/>
      <c r="F22" s="292"/>
      <c r="G22" s="292"/>
      <c r="H22" s="292"/>
      <c r="I22" s="292"/>
      <c r="J22" s="292"/>
      <c r="K22" s="292"/>
      <c r="L22" s="55"/>
    </row>
    <row r="23" spans="2:12" x14ac:dyDescent="0.2">
      <c r="B23" s="55"/>
      <c r="C23" s="292"/>
      <c r="D23" s="292"/>
      <c r="E23" s="292"/>
      <c r="F23" s="292"/>
      <c r="G23" s="292"/>
      <c r="H23" s="292"/>
      <c r="I23" s="292"/>
      <c r="J23" s="292"/>
      <c r="K23" s="292"/>
      <c r="L23" s="55"/>
    </row>
    <row r="24" spans="2:12" x14ac:dyDescent="0.2">
      <c r="B24" s="55"/>
      <c r="C24" s="292"/>
      <c r="D24" s="292"/>
      <c r="E24" s="292"/>
      <c r="F24" s="292"/>
      <c r="G24" s="292"/>
      <c r="H24" s="292"/>
      <c r="I24" s="292"/>
      <c r="J24" s="292"/>
      <c r="K24" s="292"/>
      <c r="L24" s="55"/>
    </row>
    <row r="25" spans="2:12" x14ac:dyDescent="0.2">
      <c r="B25" s="55"/>
      <c r="C25" s="57"/>
      <c r="D25" s="57"/>
      <c r="E25" s="57"/>
      <c r="F25" s="57"/>
      <c r="G25" s="57"/>
      <c r="H25" s="57"/>
      <c r="I25" s="57"/>
      <c r="J25" s="57"/>
      <c r="K25" s="57"/>
      <c r="L25" s="55"/>
    </row>
    <row r="26" spans="2:12" x14ac:dyDescent="0.2">
      <c r="B26" s="55"/>
      <c r="C26" s="59" t="s">
        <v>1</v>
      </c>
      <c r="D26" s="304" t="s">
        <v>324</v>
      </c>
      <c r="E26" s="304"/>
      <c r="F26" s="304"/>
      <c r="G26" s="304"/>
      <c r="H26" s="304"/>
      <c r="I26" s="304"/>
      <c r="J26" s="304"/>
      <c r="K26" s="304"/>
      <c r="L26" s="55"/>
    </row>
    <row r="27" spans="2:12" x14ac:dyDescent="0.2">
      <c r="B27" s="55"/>
      <c r="C27" s="60"/>
      <c r="D27" s="304"/>
      <c r="E27" s="304"/>
      <c r="F27" s="304"/>
      <c r="G27" s="304"/>
      <c r="H27" s="304"/>
      <c r="I27" s="304"/>
      <c r="J27" s="304"/>
      <c r="K27" s="304"/>
      <c r="L27" s="55"/>
    </row>
    <row r="28" spans="2:12" x14ac:dyDescent="0.2">
      <c r="B28" s="55"/>
      <c r="C28" s="61"/>
      <c r="D28" s="304"/>
      <c r="E28" s="304"/>
      <c r="F28" s="304"/>
      <c r="G28" s="304"/>
      <c r="H28" s="304"/>
      <c r="I28" s="304"/>
      <c r="J28" s="304"/>
      <c r="K28" s="304"/>
      <c r="L28" s="55"/>
    </row>
    <row r="29" spans="2:12" x14ac:dyDescent="0.2">
      <c r="B29" s="55"/>
      <c r="C29" s="315" t="s">
        <v>330</v>
      </c>
      <c r="D29" s="315"/>
      <c r="E29" s="315"/>
      <c r="F29" s="315"/>
      <c r="G29" s="315"/>
      <c r="H29" s="315"/>
      <c r="I29" s="315"/>
      <c r="J29" s="315"/>
      <c r="K29" s="315"/>
      <c r="L29" s="55"/>
    </row>
    <row r="30" spans="2:12" x14ac:dyDescent="0.2">
      <c r="B30" s="55"/>
      <c r="C30" s="315"/>
      <c r="D30" s="315"/>
      <c r="E30" s="315"/>
      <c r="F30" s="315"/>
      <c r="G30" s="315"/>
      <c r="H30" s="315"/>
      <c r="I30" s="315"/>
      <c r="J30" s="315"/>
      <c r="K30" s="315"/>
      <c r="L30" s="55"/>
    </row>
    <row r="31" spans="2:12" x14ac:dyDescent="0.2">
      <c r="B31" s="55"/>
      <c r="C31" s="315"/>
      <c r="D31" s="315"/>
      <c r="E31" s="315"/>
      <c r="F31" s="315"/>
      <c r="G31" s="315"/>
      <c r="H31" s="315"/>
      <c r="I31" s="315"/>
      <c r="J31" s="315"/>
      <c r="K31" s="315"/>
      <c r="L31" s="55"/>
    </row>
    <row r="32" spans="2:12" x14ac:dyDescent="0.2">
      <c r="B32" s="55"/>
      <c r="C32" s="397"/>
      <c r="D32" s="397"/>
      <c r="E32" s="397"/>
      <c r="F32" s="397"/>
      <c r="G32" s="397"/>
      <c r="H32" s="397"/>
      <c r="I32" s="397"/>
      <c r="J32" s="397"/>
      <c r="K32" s="397"/>
      <c r="L32" s="55"/>
    </row>
    <row r="33" spans="2:14" x14ac:dyDescent="0.2">
      <c r="B33" s="55"/>
      <c r="C33" s="321" t="s">
        <v>2</v>
      </c>
      <c r="D33" s="322"/>
      <c r="E33" s="322"/>
      <c r="F33" s="322"/>
      <c r="G33" s="322"/>
      <c r="H33" s="322"/>
      <c r="I33" s="322"/>
      <c r="J33" s="322"/>
      <c r="K33" s="323"/>
      <c r="L33" s="55"/>
    </row>
    <row r="34" spans="2:14" x14ac:dyDescent="0.2">
      <c r="B34" s="55"/>
      <c r="C34" s="416" t="s">
        <v>32</v>
      </c>
      <c r="D34" s="417"/>
      <c r="E34" s="417"/>
      <c r="F34" s="417"/>
      <c r="G34" s="417"/>
      <c r="H34" s="417"/>
      <c r="I34" s="417"/>
      <c r="J34" s="418"/>
      <c r="K34" s="361"/>
      <c r="L34" s="55"/>
      <c r="N34" s="53" t="s">
        <v>4</v>
      </c>
    </row>
    <row r="35" spans="2:14" x14ac:dyDescent="0.2">
      <c r="B35" s="55"/>
      <c r="C35" s="419"/>
      <c r="D35" s="420"/>
      <c r="E35" s="420"/>
      <c r="F35" s="420"/>
      <c r="G35" s="420"/>
      <c r="H35" s="420"/>
      <c r="I35" s="420"/>
      <c r="J35" s="421"/>
      <c r="K35" s="363"/>
      <c r="L35" s="55"/>
    </row>
    <row r="36" spans="2:14" x14ac:dyDescent="0.2">
      <c r="B36" s="55"/>
      <c r="C36" s="416" t="s">
        <v>31</v>
      </c>
      <c r="D36" s="417"/>
      <c r="E36" s="417"/>
      <c r="F36" s="417"/>
      <c r="G36" s="417"/>
      <c r="H36" s="417"/>
      <c r="I36" s="417"/>
      <c r="J36" s="418"/>
      <c r="K36" s="361"/>
      <c r="L36" s="55"/>
      <c r="N36" s="53" t="s">
        <v>5</v>
      </c>
    </row>
    <row r="37" spans="2:14" x14ac:dyDescent="0.2">
      <c r="B37" s="55"/>
      <c r="C37" s="419"/>
      <c r="D37" s="420"/>
      <c r="E37" s="420"/>
      <c r="F37" s="420"/>
      <c r="G37" s="420"/>
      <c r="H37" s="420"/>
      <c r="I37" s="420"/>
      <c r="J37" s="421"/>
      <c r="K37" s="363"/>
      <c r="L37" s="55"/>
    </row>
    <row r="38" spans="2:14" x14ac:dyDescent="0.2">
      <c r="B38" s="55"/>
      <c r="C38" s="317" t="str">
        <f>IF(COUNTIFS(K34:K37,"x")&gt;1,"Bitte setzen Sie nur ein Kreuz.","")</f>
        <v/>
      </c>
      <c r="D38" s="317"/>
      <c r="E38" s="317"/>
      <c r="F38" s="317"/>
      <c r="G38" s="317"/>
      <c r="H38" s="317"/>
      <c r="I38" s="317"/>
      <c r="J38" s="317"/>
      <c r="K38" s="317"/>
      <c r="L38" s="55"/>
      <c r="N38" s="54"/>
    </row>
    <row r="39" spans="2:14" x14ac:dyDescent="0.2">
      <c r="B39" s="55"/>
      <c r="C39" s="317"/>
      <c r="D39" s="317"/>
      <c r="E39" s="317"/>
      <c r="F39" s="317"/>
      <c r="G39" s="317"/>
      <c r="H39" s="317"/>
      <c r="I39" s="317"/>
      <c r="J39" s="317"/>
      <c r="K39" s="317"/>
      <c r="L39" s="55"/>
      <c r="N39" s="54"/>
    </row>
    <row r="40" spans="2:14" x14ac:dyDescent="0.2">
      <c r="B40" s="55"/>
      <c r="C40" s="61"/>
      <c r="D40" s="61"/>
      <c r="E40" s="61"/>
      <c r="F40" s="61"/>
      <c r="G40" s="61"/>
      <c r="H40" s="61"/>
      <c r="I40" s="61"/>
      <c r="J40" s="61"/>
      <c r="K40" s="61"/>
      <c r="L40" s="55"/>
    </row>
    <row r="41" spans="2:14" x14ac:dyDescent="0.2">
      <c r="B41" s="55"/>
      <c r="C41" s="62" t="s">
        <v>104</v>
      </c>
      <c r="D41" s="61"/>
      <c r="E41" s="61"/>
      <c r="F41" s="61"/>
      <c r="G41" s="61"/>
      <c r="H41" s="61"/>
      <c r="I41" s="61"/>
      <c r="J41" s="61"/>
      <c r="K41" s="61"/>
      <c r="L41" s="55"/>
    </row>
    <row r="42" spans="2:14" x14ac:dyDescent="0.2">
      <c r="B42" s="55"/>
      <c r="C42" s="327"/>
      <c r="D42" s="328"/>
      <c r="E42" s="328"/>
      <c r="F42" s="328"/>
      <c r="G42" s="328"/>
      <c r="H42" s="328"/>
      <c r="I42" s="328"/>
      <c r="J42" s="328"/>
      <c r="K42" s="329"/>
      <c r="L42" s="55"/>
    </row>
    <row r="43" spans="2:14" x14ac:dyDescent="0.2">
      <c r="B43" s="55"/>
      <c r="C43" s="330"/>
      <c r="D43" s="331"/>
      <c r="E43" s="331"/>
      <c r="F43" s="331"/>
      <c r="G43" s="331"/>
      <c r="H43" s="331"/>
      <c r="I43" s="331"/>
      <c r="J43" s="331"/>
      <c r="K43" s="332"/>
      <c r="L43" s="55"/>
    </row>
    <row r="44" spans="2:14" x14ac:dyDescent="0.2">
      <c r="B44" s="55"/>
      <c r="C44" s="330"/>
      <c r="D44" s="331"/>
      <c r="E44" s="331"/>
      <c r="F44" s="331"/>
      <c r="G44" s="331"/>
      <c r="H44" s="331"/>
      <c r="I44" s="331"/>
      <c r="J44" s="331"/>
      <c r="K44" s="332"/>
      <c r="L44" s="55"/>
    </row>
    <row r="45" spans="2:14" x14ac:dyDescent="0.2">
      <c r="B45" s="55"/>
      <c r="C45" s="330"/>
      <c r="D45" s="331"/>
      <c r="E45" s="331"/>
      <c r="F45" s="331"/>
      <c r="G45" s="331"/>
      <c r="H45" s="331"/>
      <c r="I45" s="331"/>
      <c r="J45" s="331"/>
      <c r="K45" s="332"/>
      <c r="L45" s="55"/>
    </row>
    <row r="46" spans="2:14" x14ac:dyDescent="0.2">
      <c r="B46" s="55"/>
      <c r="C46" s="330"/>
      <c r="D46" s="331"/>
      <c r="E46" s="331"/>
      <c r="F46" s="331"/>
      <c r="G46" s="331"/>
      <c r="H46" s="331"/>
      <c r="I46" s="331"/>
      <c r="J46" s="331"/>
      <c r="K46" s="332"/>
      <c r="L46" s="55"/>
    </row>
    <row r="47" spans="2:14" x14ac:dyDescent="0.2">
      <c r="B47" s="55"/>
      <c r="C47" s="333"/>
      <c r="D47" s="334"/>
      <c r="E47" s="334"/>
      <c r="F47" s="334"/>
      <c r="G47" s="334"/>
      <c r="H47" s="334"/>
      <c r="I47" s="334"/>
      <c r="J47" s="334"/>
      <c r="K47" s="335"/>
      <c r="L47" s="55"/>
    </row>
    <row r="48" spans="2:14" x14ac:dyDescent="0.2">
      <c r="B48" s="55"/>
      <c r="C48" s="384" t="str">
        <f>IF($K$36="x","Die Prüfung für das Handlungsfeld „Öffentliche Beschaffung“ ist beendet. Setzen Sie in diesem Falle bitte Ihre Prüfung mit dem Handlungsfeld „04.7 Bewusstseinsbildung“ fort.","")</f>
        <v/>
      </c>
      <c r="D48" s="384"/>
      <c r="E48" s="384"/>
      <c r="F48" s="384"/>
      <c r="G48" s="384"/>
      <c r="H48" s="384"/>
      <c r="I48" s="384"/>
      <c r="J48" s="384"/>
      <c r="K48" s="384"/>
      <c r="L48" s="55"/>
    </row>
    <row r="49" spans="2:12" x14ac:dyDescent="0.2">
      <c r="B49" s="55"/>
      <c r="C49" s="384"/>
      <c r="D49" s="384"/>
      <c r="E49" s="384"/>
      <c r="F49" s="384"/>
      <c r="G49" s="384"/>
      <c r="H49" s="384"/>
      <c r="I49" s="384"/>
      <c r="J49" s="384"/>
      <c r="K49" s="384"/>
      <c r="L49" s="55"/>
    </row>
    <row r="50" spans="2:12" x14ac:dyDescent="0.2">
      <c r="B50" s="55"/>
      <c r="C50" s="384"/>
      <c r="D50" s="384"/>
      <c r="E50" s="384"/>
      <c r="F50" s="384"/>
      <c r="G50" s="384"/>
      <c r="H50" s="384"/>
      <c r="I50" s="384"/>
      <c r="J50" s="384"/>
      <c r="K50" s="384"/>
      <c r="L50" s="55"/>
    </row>
    <row r="51" spans="2:12" x14ac:dyDescent="0.2">
      <c r="B51" s="55"/>
      <c r="C51" s="63" t="s">
        <v>7</v>
      </c>
      <c r="D51" s="304" t="s">
        <v>325</v>
      </c>
      <c r="E51" s="304"/>
      <c r="F51" s="304"/>
      <c r="G51" s="304"/>
      <c r="H51" s="304"/>
      <c r="I51" s="304"/>
      <c r="J51" s="304"/>
      <c r="K51" s="304"/>
      <c r="L51" s="55"/>
    </row>
    <row r="52" spans="2:12" x14ac:dyDescent="0.2">
      <c r="B52" s="55"/>
      <c r="C52" s="64"/>
      <c r="D52" s="304"/>
      <c r="E52" s="304"/>
      <c r="F52" s="304"/>
      <c r="G52" s="304"/>
      <c r="H52" s="304"/>
      <c r="I52" s="304"/>
      <c r="J52" s="304"/>
      <c r="K52" s="304"/>
      <c r="L52" s="55"/>
    </row>
    <row r="53" spans="2:12" x14ac:dyDescent="0.2">
      <c r="B53" s="55"/>
      <c r="C53" s="84"/>
      <c r="D53" s="304"/>
      <c r="E53" s="304"/>
      <c r="F53" s="304"/>
      <c r="G53" s="304"/>
      <c r="H53" s="304"/>
      <c r="I53" s="304"/>
      <c r="J53" s="304"/>
      <c r="K53" s="304"/>
      <c r="L53" s="55"/>
    </row>
    <row r="54" spans="2:12" ht="12.75" customHeight="1" x14ac:dyDescent="0.2">
      <c r="B54" s="55"/>
      <c r="C54" s="399" t="s">
        <v>450</v>
      </c>
      <c r="D54" s="399"/>
      <c r="E54" s="399"/>
      <c r="F54" s="399"/>
      <c r="G54" s="399"/>
      <c r="H54" s="399"/>
      <c r="I54" s="399"/>
      <c r="J54" s="399"/>
      <c r="K54" s="399"/>
      <c r="L54" s="55"/>
    </row>
    <row r="55" spans="2:12" x14ac:dyDescent="0.2">
      <c r="B55" s="55"/>
      <c r="C55" s="399"/>
      <c r="D55" s="399"/>
      <c r="E55" s="399"/>
      <c r="F55" s="399"/>
      <c r="G55" s="399"/>
      <c r="H55" s="399"/>
      <c r="I55" s="399"/>
      <c r="J55" s="399"/>
      <c r="K55" s="399"/>
      <c r="L55" s="55"/>
    </row>
    <row r="56" spans="2:12" x14ac:dyDescent="0.2">
      <c r="B56" s="55"/>
      <c r="C56" s="399"/>
      <c r="D56" s="399"/>
      <c r="E56" s="399"/>
      <c r="F56" s="399"/>
      <c r="G56" s="399"/>
      <c r="H56" s="399"/>
      <c r="I56" s="399"/>
      <c r="J56" s="399"/>
      <c r="K56" s="399"/>
      <c r="L56" s="55"/>
    </row>
    <row r="57" spans="2:12" x14ac:dyDescent="0.2">
      <c r="B57" s="55"/>
      <c r="C57" s="399"/>
      <c r="D57" s="399"/>
      <c r="E57" s="399"/>
      <c r="F57" s="399"/>
      <c r="G57" s="399"/>
      <c r="H57" s="399"/>
      <c r="I57" s="399"/>
      <c r="J57" s="399"/>
      <c r="K57" s="399"/>
      <c r="L57" s="55"/>
    </row>
    <row r="58" spans="2:12" x14ac:dyDescent="0.2">
      <c r="B58" s="55"/>
      <c r="C58" s="399"/>
      <c r="D58" s="399"/>
      <c r="E58" s="399"/>
      <c r="F58" s="399"/>
      <c r="G58" s="399"/>
      <c r="H58" s="399"/>
      <c r="I58" s="399"/>
      <c r="J58" s="399"/>
      <c r="K58" s="399"/>
      <c r="L58" s="55"/>
    </row>
    <row r="59" spans="2:12" x14ac:dyDescent="0.2">
      <c r="B59" s="55"/>
      <c r="C59" s="399"/>
      <c r="D59" s="399"/>
      <c r="E59" s="399"/>
      <c r="F59" s="399"/>
      <c r="G59" s="399"/>
      <c r="H59" s="399"/>
      <c r="I59" s="399"/>
      <c r="J59" s="399"/>
      <c r="K59" s="399"/>
      <c r="L59" s="55"/>
    </row>
    <row r="60" spans="2:12" x14ac:dyDescent="0.2">
      <c r="B60" s="55"/>
      <c r="C60" s="399"/>
      <c r="D60" s="399"/>
      <c r="E60" s="399"/>
      <c r="F60" s="399"/>
      <c r="G60" s="399"/>
      <c r="H60" s="399"/>
      <c r="I60" s="399"/>
      <c r="J60" s="399"/>
      <c r="K60" s="399"/>
      <c r="L60" s="55"/>
    </row>
    <row r="61" spans="2:12" x14ac:dyDescent="0.2">
      <c r="B61" s="55"/>
      <c r="C61" s="58"/>
      <c r="D61" s="58"/>
      <c r="E61" s="58"/>
      <c r="F61" s="58"/>
      <c r="G61" s="58"/>
      <c r="H61" s="58"/>
      <c r="I61" s="58"/>
      <c r="J61" s="58"/>
      <c r="K61" s="58"/>
      <c r="L61" s="55"/>
    </row>
    <row r="62" spans="2:12" x14ac:dyDescent="0.2">
      <c r="B62" s="55"/>
      <c r="C62" s="252" t="s">
        <v>452</v>
      </c>
      <c r="D62" s="58"/>
      <c r="E62" s="58"/>
      <c r="F62" s="58"/>
      <c r="G62" s="58"/>
      <c r="H62" s="58"/>
      <c r="I62" s="58"/>
      <c r="J62" s="58"/>
      <c r="K62" s="58"/>
      <c r="L62" s="55"/>
    </row>
    <row r="63" spans="2:12" x14ac:dyDescent="0.2">
      <c r="B63" s="55"/>
      <c r="C63" s="253" t="s">
        <v>550</v>
      </c>
      <c r="D63" s="286"/>
      <c r="E63" s="286"/>
      <c r="F63" s="286"/>
      <c r="G63" s="286"/>
      <c r="H63" s="58"/>
      <c r="I63" s="58"/>
      <c r="J63" s="58"/>
      <c r="K63" s="58"/>
      <c r="L63" s="55"/>
    </row>
    <row r="64" spans="2:12" x14ac:dyDescent="0.2">
      <c r="B64" s="55"/>
      <c r="C64" s="58"/>
      <c r="D64" s="58"/>
      <c r="E64" s="58"/>
      <c r="F64" s="58"/>
      <c r="G64" s="58"/>
      <c r="H64" s="58"/>
      <c r="I64" s="58"/>
      <c r="J64" s="58"/>
      <c r="K64" s="58"/>
      <c r="L64" s="55"/>
    </row>
    <row r="65" spans="2:16" x14ac:dyDescent="0.2">
      <c r="B65" s="55"/>
      <c r="C65" s="399" t="s">
        <v>451</v>
      </c>
      <c r="D65" s="399"/>
      <c r="E65" s="399"/>
      <c r="F65" s="399"/>
      <c r="G65" s="399"/>
      <c r="H65" s="399"/>
      <c r="I65" s="399"/>
      <c r="J65" s="399"/>
      <c r="K65" s="399"/>
      <c r="L65" s="55"/>
    </row>
    <row r="66" spans="2:16" x14ac:dyDescent="0.2">
      <c r="B66" s="55"/>
      <c r="C66" s="399"/>
      <c r="D66" s="399"/>
      <c r="E66" s="399"/>
      <c r="F66" s="399"/>
      <c r="G66" s="399"/>
      <c r="H66" s="399"/>
      <c r="I66" s="399"/>
      <c r="J66" s="399"/>
      <c r="K66" s="399"/>
      <c r="L66" s="55"/>
    </row>
    <row r="67" spans="2:16" x14ac:dyDescent="0.2">
      <c r="B67" s="55"/>
      <c r="C67" s="399"/>
      <c r="D67" s="399"/>
      <c r="E67" s="399"/>
      <c r="F67" s="399"/>
      <c r="G67" s="399"/>
      <c r="H67" s="399"/>
      <c r="I67" s="399"/>
      <c r="J67" s="399"/>
      <c r="K67" s="399"/>
      <c r="L67" s="55"/>
    </row>
    <row r="68" spans="2:16" x14ac:dyDescent="0.2">
      <c r="B68" s="55"/>
      <c r="C68" s="399"/>
      <c r="D68" s="399"/>
      <c r="E68" s="399"/>
      <c r="F68" s="399"/>
      <c r="G68" s="399"/>
      <c r="H68" s="399"/>
      <c r="I68" s="399"/>
      <c r="J68" s="399"/>
      <c r="K68" s="399"/>
      <c r="L68" s="55"/>
    </row>
    <row r="69" spans="2:16" x14ac:dyDescent="0.2">
      <c r="B69" s="55"/>
      <c r="C69" s="399"/>
      <c r="D69" s="399"/>
      <c r="E69" s="399"/>
      <c r="F69" s="399"/>
      <c r="G69" s="399"/>
      <c r="H69" s="399"/>
      <c r="I69" s="399"/>
      <c r="J69" s="399"/>
      <c r="K69" s="399"/>
      <c r="L69" s="55"/>
    </row>
    <row r="70" spans="2:16" x14ac:dyDescent="0.2">
      <c r="B70" s="55"/>
      <c r="C70" s="399"/>
      <c r="D70" s="399"/>
      <c r="E70" s="399"/>
      <c r="F70" s="399"/>
      <c r="G70" s="399"/>
      <c r="H70" s="399"/>
      <c r="I70" s="399"/>
      <c r="J70" s="399"/>
      <c r="K70" s="399"/>
      <c r="L70" s="55"/>
    </row>
    <row r="71" spans="2:16" x14ac:dyDescent="0.2">
      <c r="B71" s="55"/>
      <c r="C71" s="399"/>
      <c r="D71" s="399"/>
      <c r="E71" s="399"/>
      <c r="F71" s="399"/>
      <c r="G71" s="399"/>
      <c r="H71" s="399"/>
      <c r="I71" s="399"/>
      <c r="J71" s="399"/>
      <c r="K71" s="399"/>
      <c r="L71" s="55"/>
    </row>
    <row r="72" spans="2:16" x14ac:dyDescent="0.2">
      <c r="B72" s="55"/>
      <c r="C72" s="399"/>
      <c r="D72" s="399"/>
      <c r="E72" s="399"/>
      <c r="F72" s="399"/>
      <c r="G72" s="399"/>
      <c r="H72" s="399"/>
      <c r="I72" s="399"/>
      <c r="J72" s="399"/>
      <c r="K72" s="399"/>
      <c r="L72" s="55"/>
    </row>
    <row r="73" spans="2:16" x14ac:dyDescent="0.2">
      <c r="B73" s="55"/>
      <c r="C73" s="399"/>
      <c r="D73" s="399"/>
      <c r="E73" s="399"/>
      <c r="F73" s="399"/>
      <c r="G73" s="399"/>
      <c r="H73" s="399"/>
      <c r="I73" s="399"/>
      <c r="J73" s="399"/>
      <c r="K73" s="399"/>
      <c r="L73" s="55"/>
    </row>
    <row r="74" spans="2:16" x14ac:dyDescent="0.2">
      <c r="B74" s="55"/>
      <c r="C74" s="399"/>
      <c r="D74" s="399"/>
      <c r="E74" s="399"/>
      <c r="F74" s="399"/>
      <c r="G74" s="399"/>
      <c r="H74" s="399"/>
      <c r="I74" s="399"/>
      <c r="J74" s="399"/>
      <c r="K74" s="399"/>
      <c r="L74" s="55"/>
    </row>
    <row r="75" spans="2:16" x14ac:dyDescent="0.2">
      <c r="B75" s="55"/>
      <c r="C75" s="399"/>
      <c r="D75" s="399"/>
      <c r="E75" s="399"/>
      <c r="F75" s="399"/>
      <c r="G75" s="399"/>
      <c r="H75" s="399"/>
      <c r="I75" s="399"/>
      <c r="J75" s="399"/>
      <c r="K75" s="399"/>
      <c r="L75" s="55"/>
    </row>
    <row r="76" spans="2:16" x14ac:dyDescent="0.2">
      <c r="B76" s="55"/>
      <c r="C76" s="247"/>
      <c r="D76" s="247"/>
      <c r="E76" s="247"/>
      <c r="F76" s="247"/>
      <c r="G76" s="247"/>
      <c r="H76" s="247"/>
      <c r="I76" s="247"/>
      <c r="J76" s="247"/>
      <c r="K76" s="247"/>
      <c r="L76" s="55"/>
    </row>
    <row r="77" spans="2:16" x14ac:dyDescent="0.2">
      <c r="B77" s="55"/>
      <c r="C77" s="321" t="s">
        <v>2</v>
      </c>
      <c r="D77" s="322"/>
      <c r="E77" s="322"/>
      <c r="F77" s="321" t="s">
        <v>8</v>
      </c>
      <c r="G77" s="322"/>
      <c r="H77" s="323"/>
      <c r="I77" s="321" t="s">
        <v>177</v>
      </c>
      <c r="J77" s="322"/>
      <c r="K77" s="323"/>
      <c r="L77" s="55"/>
    </row>
    <row r="78" spans="2:16" x14ac:dyDescent="0.2">
      <c r="B78" s="55"/>
      <c r="C78" s="89"/>
      <c r="D78" s="90"/>
      <c r="E78" s="91"/>
      <c r="F78" s="348" t="s">
        <v>326</v>
      </c>
      <c r="G78" s="371"/>
      <c r="H78" s="349"/>
      <c r="I78" s="89"/>
      <c r="J78" s="91"/>
      <c r="K78" s="358"/>
      <c r="L78" s="55"/>
      <c r="N78" s="53" t="s">
        <v>161</v>
      </c>
      <c r="P78" s="54" t="s">
        <v>471</v>
      </c>
    </row>
    <row r="79" spans="2:16" x14ac:dyDescent="0.2">
      <c r="B79" s="55"/>
      <c r="C79" s="311" t="s">
        <v>240</v>
      </c>
      <c r="D79" s="312"/>
      <c r="E79" s="313"/>
      <c r="F79" s="350"/>
      <c r="G79" s="372"/>
      <c r="H79" s="351"/>
      <c r="I79" s="355" t="s">
        <v>236</v>
      </c>
      <c r="J79" s="357"/>
      <c r="K79" s="359"/>
      <c r="L79" s="55"/>
    </row>
    <row r="80" spans="2:16" x14ac:dyDescent="0.2">
      <c r="B80" s="55"/>
      <c r="C80" s="311"/>
      <c r="D80" s="312"/>
      <c r="E80" s="313"/>
      <c r="F80" s="350"/>
      <c r="G80" s="372"/>
      <c r="H80" s="351"/>
      <c r="I80" s="355"/>
      <c r="J80" s="357"/>
      <c r="K80" s="359"/>
      <c r="L80" s="55"/>
    </row>
    <row r="81" spans="2:16" x14ac:dyDescent="0.2">
      <c r="B81" s="55"/>
      <c r="C81" s="311"/>
      <c r="D81" s="312"/>
      <c r="E81" s="313"/>
      <c r="F81" s="350"/>
      <c r="G81" s="372"/>
      <c r="H81" s="351"/>
      <c r="I81" s="355"/>
      <c r="J81" s="357"/>
      <c r="K81" s="359"/>
      <c r="L81" s="55"/>
    </row>
    <row r="82" spans="2:16" x14ac:dyDescent="0.2">
      <c r="B82" s="55"/>
      <c r="C82" s="311"/>
      <c r="D82" s="312"/>
      <c r="E82" s="313"/>
      <c r="F82" s="350"/>
      <c r="G82" s="372"/>
      <c r="H82" s="351"/>
      <c r="I82" s="355"/>
      <c r="J82" s="357"/>
      <c r="K82" s="359"/>
      <c r="L82" s="55"/>
    </row>
    <row r="83" spans="2:16" x14ac:dyDescent="0.2">
      <c r="B83" s="55"/>
      <c r="C83" s="311"/>
      <c r="D83" s="312"/>
      <c r="E83" s="313"/>
      <c r="F83" s="350"/>
      <c r="G83" s="372"/>
      <c r="H83" s="351"/>
      <c r="I83" s="355"/>
      <c r="J83" s="357"/>
      <c r="K83" s="359"/>
      <c r="L83" s="55"/>
    </row>
    <row r="84" spans="2:16" x14ac:dyDescent="0.2">
      <c r="B84" s="55"/>
      <c r="C84" s="311"/>
      <c r="D84" s="312"/>
      <c r="E84" s="313"/>
      <c r="F84" s="350"/>
      <c r="G84" s="372"/>
      <c r="H84" s="351"/>
      <c r="I84" s="355"/>
      <c r="J84" s="357"/>
      <c r="K84" s="359"/>
      <c r="L84" s="55"/>
    </row>
    <row r="85" spans="2:16" x14ac:dyDescent="0.2">
      <c r="B85" s="55"/>
      <c r="C85" s="311"/>
      <c r="D85" s="312"/>
      <c r="E85" s="313"/>
      <c r="F85" s="350"/>
      <c r="G85" s="372"/>
      <c r="H85" s="351"/>
      <c r="I85" s="355"/>
      <c r="J85" s="357"/>
      <c r="K85" s="359"/>
      <c r="L85" s="55"/>
    </row>
    <row r="86" spans="2:16" x14ac:dyDescent="0.2">
      <c r="B86" s="55"/>
      <c r="C86" s="311"/>
      <c r="D86" s="312"/>
      <c r="E86" s="313"/>
      <c r="F86" s="350"/>
      <c r="G86" s="372"/>
      <c r="H86" s="351"/>
      <c r="I86" s="355"/>
      <c r="J86" s="357"/>
      <c r="K86" s="359"/>
      <c r="L86" s="55"/>
    </row>
    <row r="87" spans="2:16" x14ac:dyDescent="0.2">
      <c r="B87" s="55"/>
      <c r="C87" s="311"/>
      <c r="D87" s="312"/>
      <c r="E87" s="313"/>
      <c r="F87" s="350"/>
      <c r="G87" s="372"/>
      <c r="H87" s="351"/>
      <c r="I87" s="355"/>
      <c r="J87" s="357"/>
      <c r="K87" s="359"/>
      <c r="L87" s="55"/>
    </row>
    <row r="88" spans="2:16" x14ac:dyDescent="0.2">
      <c r="B88" s="55"/>
      <c r="C88" s="70"/>
      <c r="D88" s="71"/>
      <c r="E88" s="79"/>
      <c r="F88" s="352"/>
      <c r="G88" s="373"/>
      <c r="H88" s="353"/>
      <c r="I88" s="93"/>
      <c r="J88" s="72"/>
      <c r="K88" s="360"/>
      <c r="L88" s="55"/>
    </row>
    <row r="89" spans="2:16" x14ac:dyDescent="0.2">
      <c r="B89" s="55"/>
      <c r="C89" s="73"/>
      <c r="D89" s="74"/>
      <c r="E89" s="74"/>
      <c r="F89" s="348" t="s">
        <v>327</v>
      </c>
      <c r="G89" s="371"/>
      <c r="H89" s="349"/>
      <c r="I89" s="152"/>
      <c r="J89" s="153"/>
      <c r="K89" s="358"/>
      <c r="L89" s="55"/>
      <c r="N89" s="53" t="s">
        <v>166</v>
      </c>
      <c r="P89" s="54" t="s">
        <v>472</v>
      </c>
    </row>
    <row r="90" spans="2:16" x14ac:dyDescent="0.2">
      <c r="B90" s="55"/>
      <c r="C90" s="311" t="s">
        <v>241</v>
      </c>
      <c r="D90" s="288" t="s">
        <v>9</v>
      </c>
      <c r="E90" s="288"/>
      <c r="F90" s="350"/>
      <c r="G90" s="372"/>
      <c r="H90" s="351"/>
      <c r="I90" s="355" t="s">
        <v>237</v>
      </c>
      <c r="J90" s="357"/>
      <c r="K90" s="359"/>
      <c r="L90" s="55"/>
    </row>
    <row r="91" spans="2:16" x14ac:dyDescent="0.2">
      <c r="B91" s="55"/>
      <c r="C91" s="318"/>
      <c r="D91" s="288"/>
      <c r="E91" s="288"/>
      <c r="F91" s="350"/>
      <c r="G91" s="372"/>
      <c r="H91" s="351"/>
      <c r="I91" s="355"/>
      <c r="J91" s="357"/>
      <c r="K91" s="359"/>
      <c r="L91" s="55"/>
    </row>
    <row r="92" spans="2:16" x14ac:dyDescent="0.2">
      <c r="B92" s="55"/>
      <c r="C92" s="318"/>
      <c r="D92" s="288"/>
      <c r="E92" s="288"/>
      <c r="F92" s="350"/>
      <c r="G92" s="372"/>
      <c r="H92" s="351"/>
      <c r="I92" s="355"/>
      <c r="J92" s="357"/>
      <c r="K92" s="359"/>
      <c r="L92" s="55"/>
    </row>
    <row r="93" spans="2:16" x14ac:dyDescent="0.2">
      <c r="B93" s="55"/>
      <c r="C93" s="318"/>
      <c r="D93" s="288"/>
      <c r="E93" s="288"/>
      <c r="F93" s="350"/>
      <c r="G93" s="372"/>
      <c r="H93" s="351"/>
      <c r="I93" s="355"/>
      <c r="J93" s="357"/>
      <c r="K93" s="359"/>
      <c r="L93" s="55"/>
    </row>
    <row r="94" spans="2:16" x14ac:dyDescent="0.2">
      <c r="B94" s="55"/>
      <c r="C94" s="318"/>
      <c r="D94" s="288"/>
      <c r="E94" s="288"/>
      <c r="F94" s="350"/>
      <c r="G94" s="372"/>
      <c r="H94" s="351"/>
      <c r="I94" s="355"/>
      <c r="J94" s="357"/>
      <c r="K94" s="359"/>
      <c r="L94" s="55"/>
    </row>
    <row r="95" spans="2:16" x14ac:dyDescent="0.2">
      <c r="B95" s="55"/>
      <c r="C95" s="318"/>
      <c r="D95" s="288"/>
      <c r="E95" s="288"/>
      <c r="F95" s="350"/>
      <c r="G95" s="372"/>
      <c r="H95" s="351"/>
      <c r="I95" s="355"/>
      <c r="J95" s="357"/>
      <c r="K95" s="359"/>
      <c r="L95" s="55"/>
    </row>
    <row r="96" spans="2:16" x14ac:dyDescent="0.2">
      <c r="B96" s="55"/>
      <c r="C96" s="318"/>
      <c r="D96" s="288"/>
      <c r="E96" s="288"/>
      <c r="F96" s="350"/>
      <c r="G96" s="372"/>
      <c r="H96" s="351"/>
      <c r="I96" s="355"/>
      <c r="J96" s="357"/>
      <c r="K96" s="359"/>
      <c r="L96" s="55"/>
    </row>
    <row r="97" spans="2:14" x14ac:dyDescent="0.2">
      <c r="B97" s="55"/>
      <c r="C97" s="318"/>
      <c r="D97" s="288"/>
      <c r="E97" s="288"/>
      <c r="F97" s="350"/>
      <c r="G97" s="372"/>
      <c r="H97" s="351"/>
      <c r="I97" s="355"/>
      <c r="J97" s="357"/>
      <c r="K97" s="359"/>
      <c r="L97" s="55"/>
    </row>
    <row r="98" spans="2:14" x14ac:dyDescent="0.2">
      <c r="B98" s="55"/>
      <c r="C98" s="318"/>
      <c r="D98" s="288"/>
      <c r="E98" s="288"/>
      <c r="F98" s="350"/>
      <c r="G98" s="372"/>
      <c r="H98" s="351"/>
      <c r="I98" s="355"/>
      <c r="J98" s="357"/>
      <c r="K98" s="359"/>
      <c r="L98" s="55"/>
    </row>
    <row r="99" spans="2:14" x14ac:dyDescent="0.2">
      <c r="B99" s="55"/>
      <c r="C99" s="70"/>
      <c r="D99" s="71"/>
      <c r="E99" s="71"/>
      <c r="F99" s="352"/>
      <c r="G99" s="373"/>
      <c r="H99" s="353"/>
      <c r="I99" s="154"/>
      <c r="J99" s="151"/>
      <c r="K99" s="360"/>
      <c r="L99" s="55"/>
    </row>
    <row r="100" spans="2:14" x14ac:dyDescent="0.2">
      <c r="B100" s="55"/>
      <c r="C100" s="73"/>
      <c r="D100" s="74"/>
      <c r="E100" s="74"/>
      <c r="F100" s="348" t="s">
        <v>328</v>
      </c>
      <c r="G100" s="371"/>
      <c r="H100" s="349"/>
      <c r="I100" s="92"/>
      <c r="J100" s="75"/>
      <c r="K100" s="358"/>
      <c r="L100" s="55"/>
      <c r="N100" s="53" t="s">
        <v>162</v>
      </c>
    </row>
    <row r="101" spans="2:14" x14ac:dyDescent="0.2">
      <c r="B101" s="55"/>
      <c r="C101" s="311" t="s">
        <v>421</v>
      </c>
      <c r="D101" s="288" t="s">
        <v>9</v>
      </c>
      <c r="E101" s="288"/>
      <c r="F101" s="350"/>
      <c r="G101" s="372"/>
      <c r="H101" s="351"/>
      <c r="I101" s="355" t="s">
        <v>238</v>
      </c>
      <c r="J101" s="357"/>
      <c r="K101" s="359"/>
      <c r="L101" s="55"/>
    </row>
    <row r="102" spans="2:14" x14ac:dyDescent="0.2">
      <c r="B102" s="55"/>
      <c r="C102" s="318"/>
      <c r="D102" s="288"/>
      <c r="E102" s="288"/>
      <c r="F102" s="350"/>
      <c r="G102" s="372"/>
      <c r="H102" s="351"/>
      <c r="I102" s="355"/>
      <c r="J102" s="357"/>
      <c r="K102" s="359"/>
      <c r="L102" s="55"/>
    </row>
    <row r="103" spans="2:14" x14ac:dyDescent="0.2">
      <c r="B103" s="55"/>
      <c r="C103" s="318"/>
      <c r="D103" s="288"/>
      <c r="E103" s="288"/>
      <c r="F103" s="350"/>
      <c r="G103" s="372"/>
      <c r="H103" s="351"/>
      <c r="I103" s="355"/>
      <c r="J103" s="357"/>
      <c r="K103" s="359"/>
      <c r="L103" s="55"/>
    </row>
    <row r="104" spans="2:14" x14ac:dyDescent="0.2">
      <c r="B104" s="55"/>
      <c r="C104" s="318"/>
      <c r="D104" s="288"/>
      <c r="E104" s="288"/>
      <c r="F104" s="350"/>
      <c r="G104" s="372"/>
      <c r="H104" s="351"/>
      <c r="I104" s="355"/>
      <c r="J104" s="357"/>
      <c r="K104" s="359"/>
      <c r="L104" s="55"/>
    </row>
    <row r="105" spans="2:14" x14ac:dyDescent="0.2">
      <c r="B105" s="55"/>
      <c r="C105" s="318"/>
      <c r="D105" s="288"/>
      <c r="E105" s="288"/>
      <c r="F105" s="350"/>
      <c r="G105" s="372"/>
      <c r="H105" s="351"/>
      <c r="I105" s="355"/>
      <c r="J105" s="357"/>
      <c r="K105" s="359"/>
      <c r="L105" s="55"/>
    </row>
    <row r="106" spans="2:14" x14ac:dyDescent="0.2">
      <c r="B106" s="55"/>
      <c r="C106" s="318"/>
      <c r="D106" s="288"/>
      <c r="E106" s="288"/>
      <c r="F106" s="350"/>
      <c r="G106" s="372"/>
      <c r="H106" s="351"/>
      <c r="I106" s="355"/>
      <c r="J106" s="357"/>
      <c r="K106" s="359"/>
      <c r="L106" s="55"/>
    </row>
    <row r="107" spans="2:14" x14ac:dyDescent="0.2">
      <c r="B107" s="55"/>
      <c r="C107" s="318"/>
      <c r="D107" s="288"/>
      <c r="E107" s="288"/>
      <c r="F107" s="350"/>
      <c r="G107" s="372"/>
      <c r="H107" s="351"/>
      <c r="I107" s="355"/>
      <c r="J107" s="357"/>
      <c r="K107" s="359"/>
      <c r="L107" s="55"/>
    </row>
    <row r="108" spans="2:14" x14ac:dyDescent="0.2">
      <c r="B108" s="55"/>
      <c r="C108" s="318"/>
      <c r="D108" s="288"/>
      <c r="E108" s="288"/>
      <c r="F108" s="350"/>
      <c r="G108" s="372"/>
      <c r="H108" s="351"/>
      <c r="I108" s="355"/>
      <c r="J108" s="357"/>
      <c r="K108" s="359"/>
      <c r="L108" s="55"/>
    </row>
    <row r="109" spans="2:14" x14ac:dyDescent="0.2">
      <c r="B109" s="55"/>
      <c r="C109" s="70"/>
      <c r="D109" s="71"/>
      <c r="E109" s="71"/>
      <c r="F109" s="352"/>
      <c r="G109" s="373"/>
      <c r="H109" s="353"/>
      <c r="I109" s="93"/>
      <c r="J109" s="72"/>
      <c r="K109" s="360"/>
      <c r="L109" s="55"/>
    </row>
    <row r="110" spans="2:14" x14ac:dyDescent="0.2">
      <c r="B110" s="55"/>
      <c r="C110" s="73"/>
      <c r="D110" s="74"/>
      <c r="E110" s="74"/>
      <c r="F110" s="348" t="s">
        <v>329</v>
      </c>
      <c r="G110" s="371"/>
      <c r="H110" s="349"/>
      <c r="I110" s="92"/>
      <c r="J110" s="75"/>
      <c r="K110" s="358"/>
      <c r="L110" s="55"/>
      <c r="N110" s="53">
        <v>0</v>
      </c>
    </row>
    <row r="111" spans="2:14" x14ac:dyDescent="0.2">
      <c r="B111" s="55"/>
      <c r="C111" s="311" t="s">
        <v>137</v>
      </c>
      <c r="D111" s="288" t="s">
        <v>9</v>
      </c>
      <c r="E111" s="288"/>
      <c r="F111" s="350"/>
      <c r="G111" s="372"/>
      <c r="H111" s="351"/>
      <c r="I111" s="355" t="s">
        <v>239</v>
      </c>
      <c r="J111" s="357"/>
      <c r="K111" s="359"/>
      <c r="L111" s="55"/>
    </row>
    <row r="112" spans="2:14" x14ac:dyDescent="0.2">
      <c r="B112" s="55"/>
      <c r="C112" s="311"/>
      <c r="D112" s="288"/>
      <c r="E112" s="288"/>
      <c r="F112" s="350"/>
      <c r="G112" s="372"/>
      <c r="H112" s="351"/>
      <c r="I112" s="355"/>
      <c r="J112" s="357"/>
      <c r="K112" s="359"/>
      <c r="L112" s="55"/>
    </row>
    <row r="113" spans="2:14" x14ac:dyDescent="0.2">
      <c r="B113" s="55"/>
      <c r="C113" s="318"/>
      <c r="D113" s="288"/>
      <c r="E113" s="288"/>
      <c r="F113" s="350"/>
      <c r="G113" s="372"/>
      <c r="H113" s="351"/>
      <c r="I113" s="355"/>
      <c r="J113" s="357"/>
      <c r="K113" s="359"/>
      <c r="L113" s="55"/>
    </row>
    <row r="114" spans="2:14" x14ac:dyDescent="0.2">
      <c r="B114" s="55"/>
      <c r="C114" s="368"/>
      <c r="D114" s="369"/>
      <c r="E114" s="369"/>
      <c r="F114" s="352"/>
      <c r="G114" s="373"/>
      <c r="H114" s="353"/>
      <c r="I114" s="456"/>
      <c r="J114" s="457"/>
      <c r="K114" s="360"/>
      <c r="L114" s="55"/>
    </row>
    <row r="115" spans="2:14" x14ac:dyDescent="0.2">
      <c r="B115" s="55"/>
      <c r="C115" s="317" t="str">
        <f>IF(COUNTIFS(K78:K114,"x")&gt;1,"Bitte setzen Sie nur ein Kreuz.","")</f>
        <v/>
      </c>
      <c r="D115" s="317"/>
      <c r="E115" s="317"/>
      <c r="F115" s="317"/>
      <c r="G115" s="317"/>
      <c r="H115" s="317"/>
      <c r="I115" s="317"/>
      <c r="J115" s="317"/>
      <c r="K115" s="317"/>
      <c r="L115" s="55"/>
      <c r="N115" s="54"/>
    </row>
    <row r="116" spans="2:14" x14ac:dyDescent="0.2">
      <c r="B116" s="55"/>
      <c r="C116" s="317"/>
      <c r="D116" s="317"/>
      <c r="E116" s="317"/>
      <c r="F116" s="317"/>
      <c r="G116" s="317"/>
      <c r="H116" s="317"/>
      <c r="I116" s="317"/>
      <c r="J116" s="317"/>
      <c r="K116" s="317"/>
      <c r="L116" s="55"/>
      <c r="N116" s="54"/>
    </row>
    <row r="117" spans="2:14" x14ac:dyDescent="0.2">
      <c r="B117" s="55"/>
      <c r="C117" s="55"/>
      <c r="D117" s="55"/>
      <c r="E117" s="55"/>
      <c r="F117" s="55"/>
      <c r="G117" s="55"/>
      <c r="H117" s="55"/>
      <c r="I117" s="55"/>
      <c r="J117" s="55"/>
      <c r="K117" s="55"/>
      <c r="L117" s="55"/>
    </row>
    <row r="118" spans="2:14" x14ac:dyDescent="0.2">
      <c r="B118" s="55"/>
      <c r="C118" s="62" t="s">
        <v>104</v>
      </c>
      <c r="D118" s="61"/>
      <c r="E118" s="61"/>
      <c r="F118" s="61"/>
      <c r="G118" s="61"/>
      <c r="H118" s="61"/>
      <c r="I118" s="61"/>
      <c r="J118" s="61"/>
      <c r="K118" s="61"/>
      <c r="L118" s="55"/>
    </row>
    <row r="119" spans="2:14" x14ac:dyDescent="0.2">
      <c r="B119" s="55"/>
      <c r="C119" s="327"/>
      <c r="D119" s="328"/>
      <c r="E119" s="328"/>
      <c r="F119" s="328"/>
      <c r="G119" s="328"/>
      <c r="H119" s="328"/>
      <c r="I119" s="328"/>
      <c r="J119" s="328"/>
      <c r="K119" s="329"/>
      <c r="L119" s="55"/>
    </row>
    <row r="120" spans="2:14" x14ac:dyDescent="0.2">
      <c r="B120" s="55"/>
      <c r="C120" s="330"/>
      <c r="D120" s="331"/>
      <c r="E120" s="331"/>
      <c r="F120" s="331"/>
      <c r="G120" s="331"/>
      <c r="H120" s="331"/>
      <c r="I120" s="331"/>
      <c r="J120" s="331"/>
      <c r="K120" s="332"/>
      <c r="L120" s="55"/>
    </row>
    <row r="121" spans="2:14" x14ac:dyDescent="0.2">
      <c r="B121" s="55"/>
      <c r="C121" s="330"/>
      <c r="D121" s="331"/>
      <c r="E121" s="331"/>
      <c r="F121" s="331"/>
      <c r="G121" s="331"/>
      <c r="H121" s="331"/>
      <c r="I121" s="331"/>
      <c r="J121" s="331"/>
      <c r="K121" s="332"/>
      <c r="L121" s="55"/>
    </row>
    <row r="122" spans="2:14" x14ac:dyDescent="0.2">
      <c r="B122" s="55"/>
      <c r="C122" s="330"/>
      <c r="D122" s="331"/>
      <c r="E122" s="331"/>
      <c r="F122" s="331"/>
      <c r="G122" s="331"/>
      <c r="H122" s="331"/>
      <c r="I122" s="331"/>
      <c r="J122" s="331"/>
      <c r="K122" s="332"/>
      <c r="L122" s="55"/>
    </row>
    <row r="123" spans="2:14" x14ac:dyDescent="0.2">
      <c r="B123" s="52"/>
      <c r="C123" s="330"/>
      <c r="D123" s="331"/>
      <c r="E123" s="331"/>
      <c r="F123" s="331"/>
      <c r="G123" s="331"/>
      <c r="H123" s="331"/>
      <c r="I123" s="331"/>
      <c r="J123" s="331"/>
      <c r="K123" s="332"/>
      <c r="L123" s="52"/>
    </row>
    <row r="124" spans="2:14" x14ac:dyDescent="0.2">
      <c r="B124" s="52"/>
      <c r="C124" s="333"/>
      <c r="D124" s="334"/>
      <c r="E124" s="334"/>
      <c r="F124" s="334"/>
      <c r="G124" s="334"/>
      <c r="H124" s="334"/>
      <c r="I124" s="334"/>
      <c r="J124" s="334"/>
      <c r="K124" s="335"/>
      <c r="L124" s="52"/>
    </row>
    <row r="125" spans="2:14" x14ac:dyDescent="0.2">
      <c r="B125" s="55"/>
      <c r="C125" s="55"/>
      <c r="D125" s="55"/>
      <c r="E125" s="55"/>
      <c r="F125" s="55"/>
      <c r="G125" s="55"/>
      <c r="H125" s="55"/>
      <c r="I125" s="55"/>
      <c r="J125" s="55"/>
      <c r="K125" s="55"/>
      <c r="L125" s="55"/>
    </row>
    <row r="126" spans="2:14" x14ac:dyDescent="0.2">
      <c r="B126" s="55"/>
      <c r="C126" s="63" t="s">
        <v>12</v>
      </c>
      <c r="D126" s="304" t="s">
        <v>409</v>
      </c>
      <c r="E126" s="304"/>
      <c r="F126" s="304"/>
      <c r="G126" s="304"/>
      <c r="H126" s="304"/>
      <c r="I126" s="304"/>
      <c r="J126" s="304"/>
      <c r="K126" s="304"/>
      <c r="L126" s="55"/>
    </row>
    <row r="127" spans="2:14" x14ac:dyDescent="0.2">
      <c r="B127" s="55"/>
      <c r="C127" s="64"/>
      <c r="D127" s="304"/>
      <c r="E127" s="304"/>
      <c r="F127" s="304"/>
      <c r="G127" s="304"/>
      <c r="H127" s="304"/>
      <c r="I127" s="304"/>
      <c r="J127" s="304"/>
      <c r="K127" s="304"/>
      <c r="L127" s="55"/>
    </row>
    <row r="128" spans="2:14" ht="21.75" customHeight="1" x14ac:dyDescent="0.2">
      <c r="B128" s="55"/>
      <c r="C128" s="61"/>
      <c r="D128" s="398"/>
      <c r="E128" s="398"/>
      <c r="F128" s="398"/>
      <c r="G128" s="398"/>
      <c r="H128" s="398"/>
      <c r="I128" s="398"/>
      <c r="J128" s="398"/>
      <c r="K128" s="398"/>
      <c r="L128" s="55"/>
    </row>
    <row r="129" spans="2:16" ht="12.75" customHeight="1" x14ac:dyDescent="0.2">
      <c r="B129" s="55"/>
      <c r="C129" s="321" t="s">
        <v>2</v>
      </c>
      <c r="D129" s="322"/>
      <c r="E129" s="323"/>
      <c r="F129" s="321" t="s">
        <v>8</v>
      </c>
      <c r="G129" s="322"/>
      <c r="H129" s="323"/>
      <c r="I129" s="321" t="s">
        <v>177</v>
      </c>
      <c r="J129" s="322"/>
      <c r="K129" s="323"/>
      <c r="L129" s="55"/>
    </row>
    <row r="130" spans="2:16" ht="15" x14ac:dyDescent="0.25">
      <c r="B130" s="55"/>
      <c r="C130" s="89"/>
      <c r="D130" s="90"/>
      <c r="E130" s="91"/>
      <c r="F130" s="348" t="s">
        <v>412</v>
      </c>
      <c r="G130" s="371"/>
      <c r="H130" s="349"/>
      <c r="I130" s="89"/>
      <c r="J130" s="91"/>
      <c r="K130" s="358"/>
      <c r="L130" s="55"/>
      <c r="N130" s="53" t="s">
        <v>47</v>
      </c>
      <c r="P130" s="205" t="s">
        <v>473</v>
      </c>
    </row>
    <row r="131" spans="2:16" x14ac:dyDescent="0.2">
      <c r="B131" s="55"/>
      <c r="C131" s="311" t="s">
        <v>410</v>
      </c>
      <c r="D131" s="312"/>
      <c r="E131" s="313"/>
      <c r="F131" s="350"/>
      <c r="G131" s="372"/>
      <c r="H131" s="351"/>
      <c r="I131" s="355" t="s">
        <v>33</v>
      </c>
      <c r="J131" s="357"/>
      <c r="K131" s="359"/>
      <c r="L131" s="55"/>
    </row>
    <row r="132" spans="2:16" x14ac:dyDescent="0.2">
      <c r="B132" s="55"/>
      <c r="C132" s="311"/>
      <c r="D132" s="312"/>
      <c r="E132" s="313"/>
      <c r="F132" s="350"/>
      <c r="G132" s="372"/>
      <c r="H132" s="351"/>
      <c r="I132" s="355"/>
      <c r="J132" s="357"/>
      <c r="K132" s="359"/>
      <c r="L132" s="55"/>
    </row>
    <row r="133" spans="2:16" x14ac:dyDescent="0.2">
      <c r="B133" s="55"/>
      <c r="C133" s="311"/>
      <c r="D133" s="312"/>
      <c r="E133" s="313"/>
      <c r="F133" s="350"/>
      <c r="G133" s="372"/>
      <c r="H133" s="351"/>
      <c r="I133" s="355"/>
      <c r="J133" s="357"/>
      <c r="K133" s="359"/>
      <c r="L133" s="55"/>
    </row>
    <row r="134" spans="2:16" x14ac:dyDescent="0.2">
      <c r="B134" s="55"/>
      <c r="C134" s="311"/>
      <c r="D134" s="312"/>
      <c r="E134" s="313"/>
      <c r="F134" s="350"/>
      <c r="G134" s="372"/>
      <c r="H134" s="351"/>
      <c r="I134" s="355"/>
      <c r="J134" s="357"/>
      <c r="K134" s="359"/>
      <c r="L134" s="55"/>
    </row>
    <row r="135" spans="2:16" x14ac:dyDescent="0.2">
      <c r="B135" s="55"/>
      <c r="C135" s="311"/>
      <c r="D135" s="312"/>
      <c r="E135" s="313"/>
      <c r="F135" s="350"/>
      <c r="G135" s="372"/>
      <c r="H135" s="351"/>
      <c r="I135" s="355"/>
      <c r="J135" s="357"/>
      <c r="K135" s="359"/>
      <c r="L135" s="55"/>
    </row>
    <row r="136" spans="2:16" x14ac:dyDescent="0.2">
      <c r="B136" s="55"/>
      <c r="C136" s="311"/>
      <c r="D136" s="312"/>
      <c r="E136" s="313"/>
      <c r="F136" s="350"/>
      <c r="G136" s="372"/>
      <c r="H136" s="351"/>
      <c r="I136" s="355"/>
      <c r="J136" s="357"/>
      <c r="K136" s="359"/>
      <c r="L136" s="55"/>
    </row>
    <row r="137" spans="2:16" x14ac:dyDescent="0.2">
      <c r="B137" s="55"/>
      <c r="C137" s="311"/>
      <c r="D137" s="312"/>
      <c r="E137" s="313"/>
      <c r="F137" s="350"/>
      <c r="G137" s="372"/>
      <c r="H137" s="351"/>
      <c r="I137" s="355"/>
      <c r="J137" s="357"/>
      <c r="K137" s="359"/>
      <c r="L137" s="55"/>
    </row>
    <row r="138" spans="2:16" x14ac:dyDescent="0.2">
      <c r="B138" s="55"/>
      <c r="C138" s="311"/>
      <c r="D138" s="312"/>
      <c r="E138" s="313"/>
      <c r="F138" s="350"/>
      <c r="G138" s="372"/>
      <c r="H138" s="351"/>
      <c r="I138" s="355"/>
      <c r="J138" s="357"/>
      <c r="K138" s="359"/>
      <c r="L138" s="55"/>
    </row>
    <row r="139" spans="2:16" x14ac:dyDescent="0.2">
      <c r="B139" s="55"/>
      <c r="C139" s="70"/>
      <c r="D139" s="71"/>
      <c r="E139" s="79"/>
      <c r="F139" s="352"/>
      <c r="G139" s="373"/>
      <c r="H139" s="353"/>
      <c r="I139" s="93"/>
      <c r="J139" s="72"/>
      <c r="K139" s="360"/>
      <c r="L139" s="55"/>
    </row>
    <row r="140" spans="2:16" x14ac:dyDescent="0.2">
      <c r="B140" s="55"/>
      <c r="C140" s="461" t="s">
        <v>411</v>
      </c>
      <c r="D140" s="462"/>
      <c r="E140" s="463"/>
      <c r="F140" s="207"/>
      <c r="G140" s="208"/>
      <c r="H140" s="209"/>
      <c r="I140" s="348" t="s">
        <v>34</v>
      </c>
      <c r="J140" s="349"/>
      <c r="K140" s="358"/>
      <c r="L140" s="55"/>
      <c r="N140" s="53">
        <v>0</v>
      </c>
    </row>
    <row r="141" spans="2:16" x14ac:dyDescent="0.2">
      <c r="B141" s="55"/>
      <c r="C141" s="392"/>
      <c r="D141" s="393"/>
      <c r="E141" s="394"/>
      <c r="F141" s="355" t="s">
        <v>413</v>
      </c>
      <c r="G141" s="356"/>
      <c r="H141" s="357"/>
      <c r="I141" s="350"/>
      <c r="J141" s="351"/>
      <c r="K141" s="359"/>
      <c r="L141" s="55"/>
    </row>
    <row r="142" spans="2:16" x14ac:dyDescent="0.2">
      <c r="B142" s="55"/>
      <c r="C142" s="392"/>
      <c r="D142" s="393"/>
      <c r="E142" s="394"/>
      <c r="F142" s="355"/>
      <c r="G142" s="356"/>
      <c r="H142" s="357"/>
      <c r="I142" s="350"/>
      <c r="J142" s="351"/>
      <c r="K142" s="359"/>
      <c r="L142" s="55"/>
    </row>
    <row r="143" spans="2:16" x14ac:dyDescent="0.2">
      <c r="B143" s="55"/>
      <c r="C143" s="392"/>
      <c r="D143" s="393"/>
      <c r="E143" s="394"/>
      <c r="F143" s="355"/>
      <c r="G143" s="356"/>
      <c r="H143" s="357"/>
      <c r="I143" s="350"/>
      <c r="J143" s="351"/>
      <c r="K143" s="359"/>
      <c r="L143" s="55"/>
    </row>
    <row r="144" spans="2:16" x14ac:dyDescent="0.2">
      <c r="B144" s="55"/>
      <c r="C144" s="392"/>
      <c r="D144" s="393"/>
      <c r="E144" s="394"/>
      <c r="F144" s="355"/>
      <c r="G144" s="356"/>
      <c r="H144" s="357"/>
      <c r="I144" s="350"/>
      <c r="J144" s="351"/>
      <c r="K144" s="359"/>
      <c r="L144" s="55"/>
    </row>
    <row r="145" spans="2:14" x14ac:dyDescent="0.2">
      <c r="B145" s="55"/>
      <c r="C145" s="464"/>
      <c r="D145" s="465"/>
      <c r="E145" s="466"/>
      <c r="F145" s="456"/>
      <c r="G145" s="458"/>
      <c r="H145" s="457"/>
      <c r="I145" s="352"/>
      <c r="J145" s="353"/>
      <c r="K145" s="360"/>
      <c r="L145" s="55"/>
    </row>
    <row r="146" spans="2:14" x14ac:dyDescent="0.2">
      <c r="B146" s="55"/>
      <c r="C146" s="317" t="str">
        <f>IF(COUNTIFS(K130:K145,"x")&gt;1,"Bitte setzen Sie nur ein Kreuz.","")</f>
        <v/>
      </c>
      <c r="D146" s="317"/>
      <c r="E146" s="317"/>
      <c r="F146" s="317"/>
      <c r="G146" s="317"/>
      <c r="H146" s="317"/>
      <c r="I146" s="317"/>
      <c r="J146" s="317"/>
      <c r="K146" s="317"/>
      <c r="L146" s="55"/>
      <c r="N146" s="54"/>
    </row>
    <row r="147" spans="2:14" x14ac:dyDescent="0.2">
      <c r="B147" s="55"/>
      <c r="C147" s="317"/>
      <c r="D147" s="317"/>
      <c r="E147" s="317"/>
      <c r="F147" s="317"/>
      <c r="G147" s="317"/>
      <c r="H147" s="317"/>
      <c r="I147" s="317"/>
      <c r="J147" s="317"/>
      <c r="K147" s="317"/>
      <c r="L147" s="55"/>
      <c r="N147" s="54"/>
    </row>
    <row r="148" spans="2:14" x14ac:dyDescent="0.2">
      <c r="B148" s="55"/>
      <c r="C148" s="62" t="s">
        <v>104</v>
      </c>
      <c r="D148" s="61"/>
      <c r="E148" s="61"/>
      <c r="F148" s="61"/>
      <c r="G148" s="61"/>
      <c r="H148" s="61"/>
      <c r="I148" s="61"/>
      <c r="J148" s="61"/>
      <c r="K148" s="61"/>
      <c r="L148" s="55"/>
    </row>
    <row r="149" spans="2:14" x14ac:dyDescent="0.2">
      <c r="B149" s="55"/>
      <c r="C149" s="327"/>
      <c r="D149" s="328"/>
      <c r="E149" s="328"/>
      <c r="F149" s="328"/>
      <c r="G149" s="328"/>
      <c r="H149" s="328"/>
      <c r="I149" s="328"/>
      <c r="J149" s="328"/>
      <c r="K149" s="329"/>
      <c r="L149" s="55"/>
    </row>
    <row r="150" spans="2:14" x14ac:dyDescent="0.2">
      <c r="B150" s="55"/>
      <c r="C150" s="330"/>
      <c r="D150" s="331"/>
      <c r="E150" s="331"/>
      <c r="F150" s="331"/>
      <c r="G150" s="331"/>
      <c r="H150" s="331"/>
      <c r="I150" s="331"/>
      <c r="J150" s="331"/>
      <c r="K150" s="332"/>
      <c r="L150" s="55"/>
    </row>
    <row r="151" spans="2:14" x14ac:dyDescent="0.2">
      <c r="B151" s="55"/>
      <c r="C151" s="330"/>
      <c r="D151" s="331"/>
      <c r="E151" s="331"/>
      <c r="F151" s="331"/>
      <c r="G151" s="331"/>
      <c r="H151" s="331"/>
      <c r="I151" s="331"/>
      <c r="J151" s="331"/>
      <c r="K151" s="332"/>
      <c r="L151" s="55"/>
    </row>
    <row r="152" spans="2:14" x14ac:dyDescent="0.2">
      <c r="B152" s="55"/>
      <c r="C152" s="330"/>
      <c r="D152" s="331"/>
      <c r="E152" s="331"/>
      <c r="F152" s="331"/>
      <c r="G152" s="331"/>
      <c r="H152" s="331"/>
      <c r="I152" s="331"/>
      <c r="J152" s="331"/>
      <c r="K152" s="332"/>
      <c r="L152" s="55"/>
    </row>
    <row r="153" spans="2:14" x14ac:dyDescent="0.2">
      <c r="B153" s="55"/>
      <c r="C153" s="330"/>
      <c r="D153" s="331"/>
      <c r="E153" s="331"/>
      <c r="F153" s="331"/>
      <c r="G153" s="331"/>
      <c r="H153" s="331"/>
      <c r="I153" s="331"/>
      <c r="J153" s="331"/>
      <c r="K153" s="332"/>
      <c r="L153" s="55"/>
    </row>
    <row r="154" spans="2:14" x14ac:dyDescent="0.2">
      <c r="B154" s="55"/>
      <c r="C154" s="333"/>
      <c r="D154" s="334"/>
      <c r="E154" s="334"/>
      <c r="F154" s="334"/>
      <c r="G154" s="334"/>
      <c r="H154" s="334"/>
      <c r="I154" s="334"/>
      <c r="J154" s="334"/>
      <c r="K154" s="335"/>
      <c r="L154" s="55"/>
    </row>
    <row r="155" spans="2:14" x14ac:dyDescent="0.2">
      <c r="B155" s="55"/>
      <c r="C155" s="55"/>
      <c r="D155" s="55"/>
      <c r="E155" s="156"/>
      <c r="F155" s="55"/>
      <c r="G155" s="55"/>
      <c r="H155" s="55"/>
      <c r="I155" s="55"/>
      <c r="J155" s="55"/>
      <c r="K155" s="55"/>
      <c r="L155" s="55"/>
    </row>
    <row r="156" spans="2:14" x14ac:dyDescent="0.2">
      <c r="B156" s="55"/>
      <c r="C156" s="157" t="s">
        <v>159</v>
      </c>
      <c r="D156" s="55"/>
      <c r="E156" s="55"/>
      <c r="F156" s="55"/>
      <c r="G156" s="55"/>
      <c r="H156" s="55"/>
      <c r="I156" s="55"/>
      <c r="J156" s="55"/>
      <c r="K156" s="55"/>
      <c r="L156" s="55"/>
    </row>
    <row r="157" spans="2:14" x14ac:dyDescent="0.2">
      <c r="B157" s="55"/>
      <c r="C157" s="158"/>
      <c r="D157" s="55"/>
      <c r="E157" s="55"/>
      <c r="F157" s="55"/>
      <c r="G157" s="55"/>
      <c r="H157" s="55"/>
      <c r="I157" s="55"/>
      <c r="J157" s="55"/>
      <c r="K157" s="55"/>
      <c r="L157" s="55"/>
    </row>
    <row r="158" spans="2:14" x14ac:dyDescent="0.2">
      <c r="B158" s="55"/>
      <c r="C158" s="159"/>
      <c r="D158" s="55"/>
      <c r="E158" s="55"/>
      <c r="F158" s="55"/>
      <c r="G158" s="55"/>
      <c r="H158" s="55"/>
      <c r="I158" s="55"/>
      <c r="J158" s="55"/>
      <c r="K158" s="55"/>
      <c r="L158" s="55"/>
    </row>
    <row r="159" spans="2:14" x14ac:dyDescent="0.2">
      <c r="B159" s="55"/>
      <c r="C159" s="61"/>
      <c r="D159" s="61"/>
      <c r="E159" s="61"/>
      <c r="F159" s="61"/>
      <c r="G159" s="61"/>
      <c r="H159" s="61"/>
      <c r="I159" s="459" t="s">
        <v>149</v>
      </c>
      <c r="J159" s="459"/>
      <c r="K159" s="459"/>
      <c r="L159" s="55"/>
    </row>
    <row r="160" spans="2:14" x14ac:dyDescent="0.2">
      <c r="B160" s="55"/>
      <c r="C160" s="55"/>
      <c r="D160" s="55"/>
      <c r="E160" s="55"/>
      <c r="F160" s="55"/>
      <c r="G160" s="55"/>
      <c r="H160" s="55"/>
      <c r="I160" s="55"/>
      <c r="J160" s="55"/>
      <c r="K160" s="55"/>
      <c r="L160" s="55"/>
    </row>
    <row r="161" spans="2:12" hidden="1" x14ac:dyDescent="0.2">
      <c r="B161" s="52"/>
      <c r="C161" s="52"/>
      <c r="D161" s="52"/>
      <c r="E161" s="52"/>
      <c r="F161" s="52"/>
      <c r="G161" s="52"/>
      <c r="H161" s="52"/>
      <c r="I161" s="52"/>
      <c r="J161" s="52"/>
      <c r="K161" s="52"/>
      <c r="L161" s="52"/>
    </row>
    <row r="162" spans="2:12" hidden="1" x14ac:dyDescent="0.2">
      <c r="B162" s="52"/>
      <c r="C162" s="52"/>
      <c r="D162" s="52"/>
      <c r="E162" s="52"/>
      <c r="F162" s="52"/>
      <c r="G162" s="52"/>
      <c r="H162" s="52"/>
      <c r="I162" s="52"/>
      <c r="J162" s="52"/>
      <c r="K162" s="52"/>
      <c r="L162" s="52"/>
    </row>
    <row r="163" spans="2:12" hidden="1" x14ac:dyDescent="0.2">
      <c r="B163" s="52"/>
      <c r="C163" s="52"/>
      <c r="D163" s="52"/>
      <c r="E163" s="52"/>
      <c r="F163" s="52"/>
      <c r="G163" s="52"/>
      <c r="H163" s="52"/>
      <c r="I163" s="52"/>
      <c r="J163" s="52"/>
      <c r="K163" s="52"/>
      <c r="L163" s="52"/>
    </row>
    <row r="164" spans="2:12" hidden="1" x14ac:dyDescent="0.2">
      <c r="B164" s="52"/>
      <c r="C164" s="52"/>
      <c r="D164" s="52"/>
      <c r="E164" s="52"/>
      <c r="F164" s="52"/>
      <c r="G164" s="52"/>
      <c r="H164" s="52"/>
      <c r="I164" s="52"/>
      <c r="J164" s="52"/>
      <c r="K164" s="52"/>
      <c r="L164" s="52"/>
    </row>
    <row r="165" spans="2:12" hidden="1" x14ac:dyDescent="0.2">
      <c r="B165" s="52"/>
      <c r="C165" s="52"/>
      <c r="D165" s="52"/>
      <c r="E165" s="52"/>
      <c r="F165" s="52"/>
      <c r="G165" s="52"/>
      <c r="H165" s="52"/>
      <c r="I165" s="52"/>
      <c r="J165" s="52"/>
      <c r="K165" s="52"/>
      <c r="L165" s="52"/>
    </row>
    <row r="166" spans="2:12" hidden="1" x14ac:dyDescent="0.2">
      <c r="B166" s="52"/>
      <c r="C166" s="52"/>
      <c r="D166" s="52"/>
      <c r="E166" s="52"/>
      <c r="F166" s="52"/>
      <c r="G166" s="52"/>
      <c r="H166" s="52"/>
      <c r="I166" s="52"/>
      <c r="J166" s="52"/>
      <c r="K166" s="52"/>
      <c r="L166" s="52"/>
    </row>
    <row r="167" spans="2:12" hidden="1" x14ac:dyDescent="0.2">
      <c r="B167" s="52"/>
      <c r="C167" s="52"/>
      <c r="D167" s="52"/>
      <c r="E167" s="52"/>
      <c r="F167" s="52"/>
      <c r="G167" s="52"/>
      <c r="H167" s="52"/>
      <c r="I167" s="52"/>
      <c r="J167" s="52"/>
      <c r="K167" s="52"/>
      <c r="L167" s="52"/>
    </row>
    <row r="168" spans="2:12" hidden="1" x14ac:dyDescent="0.2">
      <c r="B168" s="52"/>
      <c r="C168" s="52"/>
      <c r="D168" s="52"/>
      <c r="E168" s="52"/>
      <c r="F168" s="52"/>
      <c r="G168" s="52"/>
      <c r="H168" s="52"/>
      <c r="I168" s="52"/>
      <c r="J168" s="52"/>
      <c r="K168" s="52"/>
      <c r="L168" s="52"/>
    </row>
    <row r="169" spans="2:12" hidden="1" x14ac:dyDescent="0.2">
      <c r="B169" s="52"/>
      <c r="C169" s="52"/>
      <c r="D169" s="52"/>
      <c r="E169" s="52"/>
      <c r="F169" s="52"/>
      <c r="G169" s="52"/>
      <c r="H169" s="52"/>
      <c r="I169" s="52"/>
      <c r="J169" s="52"/>
      <c r="K169" s="52"/>
      <c r="L169" s="52"/>
    </row>
    <row r="170" spans="2:12" hidden="1" x14ac:dyDescent="0.2">
      <c r="B170" s="52"/>
      <c r="C170" s="52"/>
      <c r="D170" s="52"/>
      <c r="E170" s="52"/>
      <c r="F170" s="52"/>
      <c r="G170" s="52"/>
      <c r="H170" s="52"/>
      <c r="I170" s="52"/>
      <c r="J170" s="52"/>
      <c r="K170" s="52"/>
      <c r="L170" s="52"/>
    </row>
  </sheetData>
  <sheetProtection algorithmName="SHA-512" hashValue="oYbzDC/sYficS9dJDrmyXLKCZCfarJxwNsEyqJEuWrw6H1K+AnyF7lL0d7nrnnGZ3eApPj4YoaO/6EQ2HtbOvw==" saltValue="hIbBETcA+S12ACDW/avIDA==" spinCount="100000" sheet="1" objects="1" scenarios="1"/>
  <mergeCells count="51">
    <mergeCell ref="I159:K159"/>
    <mergeCell ref="I1:K1"/>
    <mergeCell ref="D126:K128"/>
    <mergeCell ref="F130:H139"/>
    <mergeCell ref="C140:E145"/>
    <mergeCell ref="I140:J145"/>
    <mergeCell ref="C9:K24"/>
    <mergeCell ref="C33:K33"/>
    <mergeCell ref="C34:J35"/>
    <mergeCell ref="K34:K35"/>
    <mergeCell ref="D26:K28"/>
    <mergeCell ref="C29:K32"/>
    <mergeCell ref="K89:K99"/>
    <mergeCell ref="K78:K88"/>
    <mergeCell ref="C36:J37"/>
    <mergeCell ref="K36:K37"/>
    <mergeCell ref="C48:K50"/>
    <mergeCell ref="C77:E77"/>
    <mergeCell ref="F77:H77"/>
    <mergeCell ref="C38:K39"/>
    <mergeCell ref="I77:K77"/>
    <mergeCell ref="D51:K53"/>
    <mergeCell ref="C54:K60"/>
    <mergeCell ref="C65:K75"/>
    <mergeCell ref="C90:E98"/>
    <mergeCell ref="F100:H109"/>
    <mergeCell ref="F78:H88"/>
    <mergeCell ref="F89:H99"/>
    <mergeCell ref="I90:J98"/>
    <mergeCell ref="C149:K154"/>
    <mergeCell ref="I131:J138"/>
    <mergeCell ref="K140:K145"/>
    <mergeCell ref="K130:K139"/>
    <mergeCell ref="C131:E138"/>
    <mergeCell ref="F141:H145"/>
    <mergeCell ref="I129:K129"/>
    <mergeCell ref="C115:K116"/>
    <mergeCell ref="C146:K147"/>
    <mergeCell ref="C42:K47"/>
    <mergeCell ref="C119:K124"/>
    <mergeCell ref="C129:E129"/>
    <mergeCell ref="F129:H129"/>
    <mergeCell ref="K110:K114"/>
    <mergeCell ref="K100:K109"/>
    <mergeCell ref="C101:E108"/>
    <mergeCell ref="I101:J108"/>
    <mergeCell ref="I79:J87"/>
    <mergeCell ref="C79:E87"/>
    <mergeCell ref="F110:H114"/>
    <mergeCell ref="C111:E114"/>
    <mergeCell ref="I111:J114"/>
  </mergeCells>
  <conditionalFormatting sqref="K1:K5 K160:K164 K33:K50 K76 K78:K125 K130:K158 K7:K25">
    <cfRule type="cellIs" dxfId="54" priority="6" operator="equal">
      <formula>"x"</formula>
    </cfRule>
  </conditionalFormatting>
  <conditionalFormatting sqref="K115:K116">
    <cfRule type="cellIs" dxfId="53" priority="5" operator="equal">
      <formula>"x"</formula>
    </cfRule>
  </conditionalFormatting>
  <conditionalFormatting sqref="K146:K147">
    <cfRule type="cellIs" dxfId="52" priority="4" operator="equal">
      <formula>"x"</formula>
    </cfRule>
  </conditionalFormatting>
  <conditionalFormatting sqref="A51:M53 A76:M158 A54:C54 A55:B75 L54:M75">
    <cfRule type="expression" dxfId="51" priority="3">
      <formula>$K$36="x"</formula>
    </cfRule>
  </conditionalFormatting>
  <dataValidations count="2">
    <dataValidation type="list" allowBlank="1" showInputMessage="1" showErrorMessage="1" sqref="K115:K116 K146:K147 K38:K39" xr:uid="{7E801477-204C-4876-B5F9-BE6DF816893F}">
      <formula1>"x"</formula1>
    </dataValidation>
    <dataValidation type="list" allowBlank="1" showInputMessage="1" showErrorMessage="1" sqref="K34:K37 K78:K114 K130:K145" xr:uid="{01139360-3F4D-4E96-B253-4495312B51FA}">
      <formula1>"x,0,"</formula1>
    </dataValidation>
  </dataValidations>
  <hyperlinks>
    <hyperlink ref="I159" location="'05.7 Bewusstseinsbildung'!Druckbereich" display="Weiter zu 05.7 Bewusstseinsbildung" xr:uid="{6396C1C8-4CF1-457B-8920-680A488EC7E0}"/>
    <hyperlink ref="C49:K50" location="'05.7 Bewusstseinsbildung'!Druckbereich" display="'05.7 Bewusstseinsbildung'!Druckbereich" xr:uid="{DAF79F7B-96A9-470E-B9B3-2C6C7FEEA11C}"/>
    <hyperlink ref="I159:K159" location="'04.7 Bewusstseinsbildung'!A1" display="Weiter zu 04.7 Bewusstseinsbildung" xr:uid="{570A4AB1-170C-4819-AE57-6E3525585244}"/>
    <hyperlink ref="C48:K50" location="'04.7 Bewusstseinsbildung'!A1" display="'04.7 Bewusstseinsbildung'!A1" xr:uid="{DEDE3C34-7484-404A-BF2D-D360E5E14074}"/>
    <hyperlink ref="I1:K1" location="'04.7 Bewusstseinsbildung'!A1" display="Weiter zu 04.7 Bewusstseinsbildung" xr:uid="{7BAD511F-E422-49D3-AF65-F854EB8809F8}"/>
    <hyperlink ref="C63" r:id="rId1" xr:uid="{97FD0D9B-BC9B-4B71-AF15-D1224A028449}"/>
    <hyperlink ref="C63:G63" r:id="rId2" display="https://www.berlin.de/nachhaltige-beschaffung/recht/" xr:uid="{F843F4ED-0EE2-4B9F-A5F1-62668A4ED702}"/>
  </hyperlinks>
  <pageMargins left="0.7" right="0.7" top="0.78740157499999996" bottom="0.78740157499999996" header="0.3" footer="0.3"/>
  <pageSetup paperSize="9" scale="75" fitToHeight="0" orientation="portrait" r:id="rId3"/>
  <rowBreaks count="1" manualBreakCount="1">
    <brk id="121" max="12" man="1"/>
  </rowBreaks>
  <extLst>
    <ext xmlns:x14="http://schemas.microsoft.com/office/spreadsheetml/2009/9/main" uri="{78C0D931-6437-407d-A8EE-F0AAD7539E65}">
      <x14:conditionalFormattings>
        <x14:conditionalFormatting xmlns:xm="http://schemas.microsoft.com/office/excel/2006/main">
          <x14:cfRule type="expression" priority="1" id="{BA54CA02-4059-42C6-85E8-303237B0FB03}">
            <xm:f>'03 Basisprüfung'!$K$16="x"</xm:f>
            <x14:dxf>
              <font>
                <color theme="0"/>
              </font>
              <fill>
                <patternFill>
                  <bgColor theme="0"/>
                </patternFill>
              </fill>
              <border>
                <left style="thin">
                  <color theme="0"/>
                </left>
                <right style="thin">
                  <color theme="0"/>
                </right>
                <top style="thin">
                  <color theme="0"/>
                </top>
                <bottom style="thin">
                  <color theme="0"/>
                </bottom>
                <vertical/>
                <horizontal/>
              </border>
            </x14:dxf>
          </x14:cfRule>
          <xm:sqref>A130:O130 Q130:XFD130 A78:F78 F89 A79:E99 I78:XFD89 I99:XFD99 I90 K90:XFD98 A100:XFD129 A131:C131 A132:B138 F131:XFD138 A139:XFD140 A146:XFD1048576 A141:F141 A142:E145 I141:XFD145 A1:XFD53 A76:XFD77 A54:C54 A55:B75 L54:XFD75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66E034279E744990BB542A63C6DDE" ma:contentTypeVersion="13" ma:contentTypeDescription="Create a new document." ma:contentTypeScope="" ma:versionID="e8e54e22899da111f2a8c1d7045dae60">
  <xsd:schema xmlns:xsd="http://www.w3.org/2001/XMLSchema" xmlns:xs="http://www.w3.org/2001/XMLSchema" xmlns:p="http://schemas.microsoft.com/office/2006/metadata/properties" xmlns:ns3="df013623-a21c-414a-b209-2d214a19973b" xmlns:ns4="6b75fff8-ba07-4661-a8ab-218d7effdaf0" targetNamespace="http://schemas.microsoft.com/office/2006/metadata/properties" ma:root="true" ma:fieldsID="bd11ab536857347ad81e6801eb97e31b" ns3:_="" ns4:_="">
    <xsd:import namespace="df013623-a21c-414a-b209-2d214a19973b"/>
    <xsd:import namespace="6b75fff8-ba07-4661-a8ab-218d7effdaf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13623-a21c-414a-b209-2d214a19973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75fff8-ba07-4661-a8ab-218d7effdaf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718A3F-8900-4908-ADAA-C0310D21B162}">
  <ds:schemaRefs>
    <ds:schemaRef ds:uri="http://schemas.microsoft.com/sharepoint/v3/contenttype/forms"/>
  </ds:schemaRefs>
</ds:datastoreItem>
</file>

<file path=customXml/itemProps2.xml><?xml version="1.0" encoding="utf-8"?>
<ds:datastoreItem xmlns:ds="http://schemas.openxmlformats.org/officeDocument/2006/customXml" ds:itemID="{98BDF250-35BA-4FC8-B588-64385AC61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013623-a21c-414a-b209-2d214a19973b"/>
    <ds:schemaRef ds:uri="6b75fff8-ba07-4661-a8ab-218d7effd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F199D1-131F-48C4-99D2-C4EBA2B9C1EE}">
  <ds:schemaRefs>
    <ds:schemaRef ds:uri="http://schemas.microsoft.com/PowerBIAddIn"/>
  </ds:schemaRefs>
</ds:datastoreItem>
</file>

<file path=customXml/itemProps4.xml><?xml version="1.0" encoding="utf-8"?>
<ds:datastoreItem xmlns:ds="http://schemas.openxmlformats.org/officeDocument/2006/customXml" ds:itemID="{705704E6-8B0E-40AF-8071-2A58226D3C7E}">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b75fff8-ba07-4661-a8ab-218d7effdaf0"/>
    <ds:schemaRef ds:uri="http://purl.org/dc/elements/1.1/"/>
    <ds:schemaRef ds:uri="http://schemas.microsoft.com/office/2006/metadata/properties"/>
    <ds:schemaRef ds:uri="df013623-a21c-414a-b209-2d214a19973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13</vt:i4>
      </vt:variant>
    </vt:vector>
  </HeadingPairs>
  <TitlesOfParts>
    <vt:vector size="28" baseType="lpstr">
      <vt:lpstr>01 Titelblatt</vt:lpstr>
      <vt:lpstr>02 Aufbau</vt:lpstr>
      <vt:lpstr>03 Basisprüfung</vt:lpstr>
      <vt:lpstr>04.1 Energieverbr.  Geb. &amp; Anl.</vt:lpstr>
      <vt:lpstr>04.2 Verkehr</vt:lpstr>
      <vt:lpstr>04.3 Energieversorgung</vt:lpstr>
      <vt:lpstr>04.4 Stadtgrün</vt:lpstr>
      <vt:lpstr>04.5 Kreislaufwirtschaft</vt:lpstr>
      <vt:lpstr>04.6 Öffentliche Beschaffung</vt:lpstr>
      <vt:lpstr>04.7 Bewusstseinsbildung</vt:lpstr>
      <vt:lpstr>04.8 Klimaanpassung</vt:lpstr>
      <vt:lpstr>05 Gesamteinordnung &amp; Ergebnis</vt:lpstr>
      <vt:lpstr>06 Angaben in der BA-Vorlage</vt:lpstr>
      <vt:lpstr>07 FAQ</vt:lpstr>
      <vt:lpstr>Kalkulation</vt:lpstr>
      <vt:lpstr>'01 Titelblatt'!Druckbereich</vt:lpstr>
      <vt:lpstr>'02 Aufbau'!Druckbereich</vt:lpstr>
      <vt:lpstr>'03 Basisprüfung'!Druckbereich</vt:lpstr>
      <vt:lpstr>'04.1 Energieverbr.  Geb. &amp; Anl.'!Druckbereich</vt:lpstr>
      <vt:lpstr>'04.2 Verkehr'!Druckbereich</vt:lpstr>
      <vt:lpstr>'04.3 Energieversorgung'!Druckbereich</vt:lpstr>
      <vt:lpstr>'04.4 Stadtgrün'!Druckbereich</vt:lpstr>
      <vt:lpstr>'04.5 Kreislaufwirtschaft'!Druckbereich</vt:lpstr>
      <vt:lpstr>'04.6 Öffentliche Beschaffung'!Druckbereich</vt:lpstr>
      <vt:lpstr>'04.7 Bewusstseinsbildung'!Druckbereich</vt:lpstr>
      <vt:lpstr>'04.8 Klimaanpassung'!Druckbereich</vt:lpstr>
      <vt:lpstr>'05 Gesamteinordnung &amp; Ergebnis'!Druckbereich</vt:lpstr>
      <vt:lpstr>'07 FAQ'!Druckbereich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Adedayo Eisape</dc:creator>
  <cp:lastModifiedBy>Wolter, Nora</cp:lastModifiedBy>
  <cp:lastPrinted>2021-03-01T13:22:34Z</cp:lastPrinted>
  <dcterms:created xsi:type="dcterms:W3CDTF">2020-11-21T20:47:17Z</dcterms:created>
  <dcterms:modified xsi:type="dcterms:W3CDTF">2025-08-06T10:46:12Z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0x01010053266E034279E744990BB542A63C6DDE</vt:lpwstr>
  </property>
</Properties>
</file>