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defaultThemeVersion="124226"/>
  <mc:AlternateContent xmlns:mc="http://schemas.openxmlformats.org/markup-compatibility/2006">
    <mc:Choice Requires="x15">
      <x15ac:absPath xmlns:x15ac="http://schemas.microsoft.com/office/spreadsheetml/2010/11/ac" url="G:\Stapl\VDP_BEP\bossj\01_Internet\09_STF\Aktuelles\April2026\"/>
    </mc:Choice>
  </mc:AlternateContent>
  <xr:revisionPtr revIDLastSave="0" documentId="8_{A8D7F521-E792-43E1-BD04-23945D1A35AC}" xr6:coauthVersionLast="47" xr6:coauthVersionMax="47" xr10:uidLastSave="{00000000-0000-0000-0000-000000000000}"/>
  <bookViews>
    <workbookView xWindow="-120" yWindow="-120" windowWidth="29040" windowHeight="17520" tabRatio="692" xr2:uid="{00000000-000D-0000-FFFF-FFFF00000000}"/>
  </bookViews>
  <sheets>
    <sheet name="PF - Kosten- und Finanzplan" sheetId="1" r:id="rId1"/>
    <sheet name="K-Hilfe Personalkosten" sheetId="2" r:id="rId2"/>
    <sheet name="K-Hilfe Honorare" sheetId="6" r:id="rId3"/>
    <sheet name="K-Hilfe Ext. Auftragsvergabe" sheetId="7" r:id="rId4"/>
    <sheet name="K-Hilfe Projektbez.Anschaffung." sheetId="9" r:id="rId5"/>
    <sheet name="K-Hilfe Sonstige Sachausgaben" sheetId="10" r:id="rId6"/>
    <sheet name="K-Hilfe Mietausgaben" sheetId="11" r:id="rId7"/>
    <sheet name="K-Hilfe Betriebskostenpauschale" sheetId="3" r:id="rId8"/>
  </sheets>
  <definedNames>
    <definedName name="_xlnm.Print_Area" localSheetId="0">'PF - Kosten- und Finanzplan'!$B$1:$M$63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1" l="1"/>
  <c r="M21" i="6"/>
  <c r="M22" i="6"/>
  <c r="M23" i="6"/>
  <c r="M24" i="6"/>
  <c r="M25" i="6"/>
  <c r="M26" i="6"/>
  <c r="M27" i="6"/>
  <c r="M28" i="6"/>
  <c r="M29" i="6"/>
  <c r="K21" i="6"/>
  <c r="K22" i="6"/>
  <c r="K23" i="6"/>
  <c r="K24" i="6"/>
  <c r="K25" i="6"/>
  <c r="K26" i="6"/>
  <c r="K27" i="6"/>
  <c r="K28" i="6"/>
  <c r="K29" i="6"/>
  <c r="I21" i="6"/>
  <c r="I22" i="6"/>
  <c r="I23" i="6"/>
  <c r="I24" i="6"/>
  <c r="I25" i="6"/>
  <c r="I26" i="6"/>
  <c r="I27" i="6"/>
  <c r="I28" i="6"/>
  <c r="I29" i="6"/>
  <c r="G21" i="6"/>
  <c r="G22" i="6"/>
  <c r="G23" i="6"/>
  <c r="G24" i="6"/>
  <c r="G25" i="6"/>
  <c r="G26" i="6"/>
  <c r="G27" i="6"/>
  <c r="G28" i="6"/>
  <c r="G29" i="6"/>
  <c r="C51" i="2" l="1"/>
  <c r="C37" i="2"/>
  <c r="V29" i="2"/>
  <c r="V28" i="2"/>
  <c r="V27" i="2"/>
  <c r="V26" i="2"/>
  <c r="V25" i="2"/>
  <c r="V24" i="2"/>
  <c r="V23" i="2"/>
  <c r="V22" i="2"/>
  <c r="V21" i="2"/>
  <c r="V20" i="2"/>
  <c r="V19" i="2"/>
  <c r="V18" i="2"/>
  <c r="V10" i="2"/>
  <c r="J21" i="1"/>
  <c r="K21" i="1"/>
  <c r="L21" i="1"/>
  <c r="M21" i="1"/>
  <c r="J22" i="1"/>
  <c r="K22" i="1"/>
  <c r="L22" i="1"/>
  <c r="M22" i="1"/>
  <c r="J23" i="1"/>
  <c r="K23" i="1"/>
  <c r="L23" i="1"/>
  <c r="M23" i="1"/>
  <c r="J24" i="1"/>
  <c r="K24" i="1"/>
  <c r="L24" i="1"/>
  <c r="M24" i="1"/>
  <c r="J25" i="1"/>
  <c r="K25" i="1"/>
  <c r="L25" i="1"/>
  <c r="M25" i="1"/>
  <c r="J26" i="1"/>
  <c r="K26" i="1"/>
  <c r="L26" i="1"/>
  <c r="M26" i="1"/>
  <c r="J27" i="1"/>
  <c r="K27" i="1"/>
  <c r="L27" i="1"/>
  <c r="M27" i="1"/>
  <c r="J28" i="1"/>
  <c r="K28" i="1"/>
  <c r="L28" i="1"/>
  <c r="M28" i="1"/>
  <c r="J29" i="1"/>
  <c r="K29" i="1"/>
  <c r="L29" i="1"/>
  <c r="M29" i="1"/>
  <c r="J30" i="1"/>
  <c r="K30" i="1"/>
  <c r="L30" i="1"/>
  <c r="M30" i="1"/>
  <c r="J31" i="1"/>
  <c r="K31" i="1"/>
  <c r="L31" i="1"/>
  <c r="M31" i="1"/>
  <c r="J32" i="1"/>
  <c r="K32" i="1"/>
  <c r="L32" i="1"/>
  <c r="M32" i="1"/>
  <c r="C45" i="2"/>
  <c r="C46" i="2"/>
  <c r="C47" i="2"/>
  <c r="C48" i="2"/>
  <c r="C49" i="2"/>
  <c r="C50" i="2"/>
  <c r="C52" i="2"/>
  <c r="C53" i="2"/>
  <c r="C54" i="2"/>
  <c r="C55" i="2"/>
  <c r="C56" i="2"/>
  <c r="C21" i="1"/>
  <c r="C22" i="1"/>
  <c r="C23" i="1"/>
  <c r="C24" i="1"/>
  <c r="C25" i="1"/>
  <c r="C26" i="1"/>
  <c r="C27" i="1"/>
  <c r="C28" i="1"/>
  <c r="C29" i="1"/>
  <c r="C30" i="1"/>
  <c r="C31" i="1"/>
  <c r="C32" i="1"/>
  <c r="H18" i="2"/>
  <c r="K18" i="2"/>
  <c r="L18" i="2"/>
  <c r="M18" i="2" s="1"/>
  <c r="O18" i="2"/>
  <c r="P18" i="2"/>
  <c r="Q18" i="2"/>
  <c r="H19" i="2"/>
  <c r="K19" i="2"/>
  <c r="L19" i="2"/>
  <c r="M19" i="2" s="1"/>
  <c r="O19" i="2"/>
  <c r="P19" i="2" s="1"/>
  <c r="H20" i="2"/>
  <c r="K20" i="2"/>
  <c r="L20" i="2"/>
  <c r="Q20" i="2" s="1"/>
  <c r="M20" i="2"/>
  <c r="O20" i="2"/>
  <c r="P20" i="2" s="1"/>
  <c r="H21" i="2"/>
  <c r="K21" i="2"/>
  <c r="L21" i="2"/>
  <c r="M21" i="2"/>
  <c r="O21" i="2"/>
  <c r="P21" i="2" s="1"/>
  <c r="Q21" i="2"/>
  <c r="H22" i="2"/>
  <c r="K22" i="2"/>
  <c r="L22" i="2"/>
  <c r="Q22" i="2" s="1"/>
  <c r="O22" i="2"/>
  <c r="P22" i="2" s="1"/>
  <c r="H23" i="2"/>
  <c r="K23" i="2"/>
  <c r="L23" i="2"/>
  <c r="Q23" i="2" s="1"/>
  <c r="M23" i="2"/>
  <c r="O23" i="2"/>
  <c r="P23" i="2"/>
  <c r="H24" i="2"/>
  <c r="K24" i="2"/>
  <c r="L24" i="2"/>
  <c r="M24" i="2" s="1"/>
  <c r="O24" i="2"/>
  <c r="P24" i="2" s="1"/>
  <c r="H25" i="2"/>
  <c r="K25" i="2"/>
  <c r="L25" i="2"/>
  <c r="Q25" i="2" s="1"/>
  <c r="O25" i="2"/>
  <c r="P25" i="2" s="1"/>
  <c r="H26" i="2"/>
  <c r="K26" i="2"/>
  <c r="L26" i="2"/>
  <c r="M26" i="2" s="1"/>
  <c r="O26" i="2"/>
  <c r="P26" i="2"/>
  <c r="Q26" i="2"/>
  <c r="H27" i="2"/>
  <c r="K27" i="2"/>
  <c r="L27" i="2"/>
  <c r="M27" i="2" s="1"/>
  <c r="O27" i="2"/>
  <c r="P27" i="2"/>
  <c r="H28" i="2"/>
  <c r="K28" i="2"/>
  <c r="L28" i="2"/>
  <c r="Q28" i="2" s="1"/>
  <c r="M28" i="2"/>
  <c r="O28" i="2"/>
  <c r="P28" i="2" s="1"/>
  <c r="H29" i="2"/>
  <c r="K29" i="2"/>
  <c r="L29" i="2"/>
  <c r="M29" i="2"/>
  <c r="O29" i="2"/>
  <c r="P29" i="2"/>
  <c r="Q29" i="2"/>
  <c r="I24" i="1" l="1"/>
  <c r="I32" i="1"/>
  <c r="I30" i="1"/>
  <c r="I28" i="1"/>
  <c r="I21" i="1"/>
  <c r="I31" i="1"/>
  <c r="I23" i="1"/>
  <c r="I29" i="1"/>
  <c r="I25" i="1"/>
  <c r="I22" i="1"/>
  <c r="Q27" i="2"/>
  <c r="M22" i="2"/>
  <c r="I27" i="1"/>
  <c r="I26" i="1"/>
  <c r="Q24" i="2"/>
  <c r="M25" i="2"/>
  <c r="Q19" i="2"/>
  <c r="L15" i="2"/>
  <c r="M14" i="6"/>
  <c r="K14" i="6"/>
  <c r="I14" i="6"/>
  <c r="G14" i="6"/>
  <c r="M16" i="6"/>
  <c r="M17" i="6"/>
  <c r="M18" i="6"/>
  <c r="M19" i="6"/>
  <c r="M20" i="6"/>
  <c r="K16" i="6"/>
  <c r="K17" i="6"/>
  <c r="K18" i="6"/>
  <c r="K19" i="6"/>
  <c r="K20" i="6"/>
  <c r="I16" i="6"/>
  <c r="I17" i="6"/>
  <c r="I18" i="6"/>
  <c r="I19" i="6"/>
  <c r="I20" i="6"/>
  <c r="G16" i="6"/>
  <c r="G17" i="6"/>
  <c r="G18" i="6"/>
  <c r="G19" i="6"/>
  <c r="G20" i="6"/>
  <c r="M15" i="6"/>
  <c r="K15" i="6"/>
  <c r="I15" i="6"/>
  <c r="G15" i="6"/>
  <c r="H13" i="2" l="1"/>
  <c r="K13" i="2"/>
  <c r="L13" i="2"/>
  <c r="Q13" i="2" s="1"/>
  <c r="O13" i="2"/>
  <c r="P13" i="2" s="1"/>
  <c r="V13" i="2"/>
  <c r="K14" i="1"/>
  <c r="L14" i="1"/>
  <c r="K13" i="1"/>
  <c r="L13" i="1"/>
  <c r="B7" i="6"/>
  <c r="B7" i="7"/>
  <c r="B7" i="9"/>
  <c r="B7" i="10"/>
  <c r="B6" i="11"/>
  <c r="B8" i="10"/>
  <c r="B8" i="9"/>
  <c r="B8" i="7"/>
  <c r="B8" i="6"/>
  <c r="B5" i="11"/>
  <c r="J8" i="1"/>
  <c r="F10" i="6" s="1"/>
  <c r="C41" i="2"/>
  <c r="C40" i="2"/>
  <c r="J13" i="1"/>
  <c r="J14" i="1"/>
  <c r="M14" i="1"/>
  <c r="J15" i="1"/>
  <c r="K15" i="1"/>
  <c r="L15" i="1"/>
  <c r="M15" i="1"/>
  <c r="J16" i="1"/>
  <c r="K16" i="1"/>
  <c r="L16" i="1"/>
  <c r="M16" i="1"/>
  <c r="J17" i="1"/>
  <c r="K17" i="1"/>
  <c r="L17" i="1"/>
  <c r="M17" i="1"/>
  <c r="J18" i="1"/>
  <c r="K18" i="1"/>
  <c r="L18" i="1"/>
  <c r="M18" i="1"/>
  <c r="J19" i="1"/>
  <c r="K19" i="1"/>
  <c r="L19" i="1"/>
  <c r="M19" i="1"/>
  <c r="J20" i="1"/>
  <c r="K20" i="1"/>
  <c r="L20" i="1"/>
  <c r="M20" i="1"/>
  <c r="M13" i="1"/>
  <c r="C38" i="2"/>
  <c r="C39" i="2"/>
  <c r="C42" i="2"/>
  <c r="C43" i="2"/>
  <c r="C44" i="2"/>
  <c r="C36" i="2"/>
  <c r="G16" i="11"/>
  <c r="G17" i="11"/>
  <c r="G18" i="11"/>
  <c r="G19" i="11"/>
  <c r="G20" i="11"/>
  <c r="G21" i="11"/>
  <c r="G14" i="11"/>
  <c r="G15" i="11"/>
  <c r="F37" i="11"/>
  <c r="E37" i="11"/>
  <c r="D37" i="11"/>
  <c r="C37" i="11"/>
  <c r="L15" i="11"/>
  <c r="L16" i="11"/>
  <c r="L17" i="11"/>
  <c r="L18" i="11"/>
  <c r="L19" i="11"/>
  <c r="L20" i="11"/>
  <c r="L21" i="11"/>
  <c r="L14" i="11"/>
  <c r="K12" i="1" l="1"/>
  <c r="J12" i="1"/>
  <c r="J11" i="1" s="1"/>
  <c r="L12" i="1"/>
  <c r="M12" i="1"/>
  <c r="M13" i="2"/>
  <c r="H11" i="11"/>
  <c r="C26" i="11" s="1"/>
  <c r="K8" i="1"/>
  <c r="C11" i="10"/>
  <c r="A19" i="3"/>
  <c r="D20" i="3" s="1"/>
  <c r="C11" i="7"/>
  <c r="R6" i="2"/>
  <c r="D33" i="2" s="1"/>
  <c r="C11" i="9"/>
  <c r="C25" i="11"/>
  <c r="V12" i="2"/>
  <c r="V14" i="2"/>
  <c r="V15" i="2"/>
  <c r="V16" i="2"/>
  <c r="V17" i="2"/>
  <c r="I11" i="11" l="1"/>
  <c r="D26" i="11" s="1"/>
  <c r="H10" i="6"/>
  <c r="L8" i="1"/>
  <c r="J10" i="6" s="1"/>
  <c r="A23" i="3"/>
  <c r="D25" i="3" s="1"/>
  <c r="D11" i="7"/>
  <c r="D11" i="9"/>
  <c r="D21" i="3"/>
  <c r="D22" i="3"/>
  <c r="S6" i="2"/>
  <c r="E33" i="2" s="1"/>
  <c r="C17" i="1"/>
  <c r="C18" i="1"/>
  <c r="C19" i="1"/>
  <c r="C20" i="1"/>
  <c r="H16" i="2"/>
  <c r="K16" i="2"/>
  <c r="L16" i="2"/>
  <c r="M16" i="2" s="1"/>
  <c r="O16" i="2"/>
  <c r="P16" i="2" s="1"/>
  <c r="H17" i="2"/>
  <c r="K17" i="2"/>
  <c r="L17" i="2"/>
  <c r="M17" i="2" s="1"/>
  <c r="O17" i="2"/>
  <c r="P17" i="2" s="1"/>
  <c r="H11" i="2"/>
  <c r="K11" i="2"/>
  <c r="L11" i="2"/>
  <c r="M11" i="2" s="1"/>
  <c r="O11" i="2"/>
  <c r="P11" i="2" s="1"/>
  <c r="H12" i="2"/>
  <c r="K12" i="2"/>
  <c r="L12" i="2"/>
  <c r="Q12" i="2" s="1"/>
  <c r="O12" i="2"/>
  <c r="P12" i="2" s="1"/>
  <c r="C14" i="1"/>
  <c r="F29" i="10"/>
  <c r="E29" i="10"/>
  <c r="D29" i="10"/>
  <c r="C29" i="10"/>
  <c r="F54" i="9"/>
  <c r="E54" i="9"/>
  <c r="D54" i="9"/>
  <c r="C54" i="9"/>
  <c r="C15" i="1"/>
  <c r="C16" i="1"/>
  <c r="C13" i="1"/>
  <c r="V11" i="2"/>
  <c r="M8" i="1" l="1"/>
  <c r="J11" i="11"/>
  <c r="E26" i="11" s="1"/>
  <c r="A27" i="3"/>
  <c r="D30" i="3" s="1"/>
  <c r="J44" i="1"/>
  <c r="E11" i="9"/>
  <c r="E11" i="7"/>
  <c r="D26" i="3"/>
  <c r="D24" i="3"/>
  <c r="T6" i="2"/>
  <c r="F33" i="2" s="1"/>
  <c r="I18" i="1"/>
  <c r="I17" i="1"/>
  <c r="I20" i="1"/>
  <c r="I19" i="1"/>
  <c r="Q11" i="2"/>
  <c r="Q16" i="2"/>
  <c r="Q17" i="2"/>
  <c r="M12" i="2"/>
  <c r="M43" i="1"/>
  <c r="L43" i="1"/>
  <c r="B12" i="11"/>
  <c r="M41" i="1"/>
  <c r="L41" i="1"/>
  <c r="K41" i="1"/>
  <c r="J41" i="1"/>
  <c r="D11" i="10"/>
  <c r="E11" i="10" s="1"/>
  <c r="F11" i="10" s="1"/>
  <c r="J40" i="1"/>
  <c r="M40" i="1"/>
  <c r="L40" i="1"/>
  <c r="K40" i="1"/>
  <c r="D29" i="7"/>
  <c r="K38" i="1" s="1"/>
  <c r="E29" i="7"/>
  <c r="L38" i="1" s="1"/>
  <c r="F29" i="7"/>
  <c r="M38" i="1" s="1"/>
  <c r="C29" i="7"/>
  <c r="J38" i="1" s="1"/>
  <c r="B12" i="6"/>
  <c r="C12" i="6" s="1"/>
  <c r="D29" i="3" l="1"/>
  <c r="D28" i="3"/>
  <c r="K11" i="11"/>
  <c r="F26" i="11" s="1"/>
  <c r="L10" i="6"/>
  <c r="D12" i="6"/>
  <c r="E12" i="6"/>
  <c r="F12" i="6" s="1"/>
  <c r="F11" i="7"/>
  <c r="U6" i="2"/>
  <c r="G33" i="2" s="1"/>
  <c r="F11" i="9"/>
  <c r="K44" i="1"/>
  <c r="A31" i="3"/>
  <c r="C12" i="11"/>
  <c r="D12" i="11" s="1"/>
  <c r="E12" i="11" s="1"/>
  <c r="K43" i="1"/>
  <c r="I30" i="6"/>
  <c r="K37" i="1" s="1"/>
  <c r="K36" i="1" s="1"/>
  <c r="M30" i="6"/>
  <c r="M37" i="1" s="1"/>
  <c r="M36" i="1" s="1"/>
  <c r="G30" i="6"/>
  <c r="J37" i="1" s="1"/>
  <c r="J36" i="1" s="1"/>
  <c r="J43" i="1"/>
  <c r="K30" i="6"/>
  <c r="L37" i="1" s="1"/>
  <c r="L36" i="1" s="1"/>
  <c r="L44" i="1" l="1"/>
  <c r="G12" i="6"/>
  <c r="H12" i="6" s="1"/>
  <c r="I12" i="6" s="1"/>
  <c r="J12" i="6" s="1"/>
  <c r="K12" i="6" s="1"/>
  <c r="L12" i="6" s="1"/>
  <c r="M12" i="6" s="1"/>
  <c r="D32" i="3"/>
  <c r="D34" i="3"/>
  <c r="D33" i="3"/>
  <c r="F12" i="11"/>
  <c r="G12" i="11" s="1"/>
  <c r="H12" i="11" s="1"/>
  <c r="I12" i="11" s="1"/>
  <c r="J12" i="11" s="1"/>
  <c r="K12" i="11" s="1"/>
  <c r="L12" i="11" s="1"/>
  <c r="D35" i="3" l="1"/>
  <c r="M44" i="1"/>
  <c r="M42" i="1" s="1"/>
  <c r="M49" i="1" s="1"/>
  <c r="I53" i="1"/>
  <c r="I51" i="1"/>
  <c r="I47" i="1"/>
  <c r="I37" i="1"/>
  <c r="I38" i="1"/>
  <c r="I40" i="1"/>
  <c r="I43" i="1"/>
  <c r="I34" i="1"/>
  <c r="I13" i="1"/>
  <c r="I14" i="1"/>
  <c r="I15" i="1"/>
  <c r="I16" i="1"/>
  <c r="I12" i="1"/>
  <c r="M11" i="1" l="1"/>
  <c r="L42" i="1"/>
  <c r="L49" i="1" s="1"/>
  <c r="K42" i="1"/>
  <c r="K49" i="1" s="1"/>
  <c r="L39" i="1"/>
  <c r="K39" i="1"/>
  <c r="B16" i="3"/>
  <c r="L11" i="1"/>
  <c r="K11" i="1"/>
  <c r="K15" i="2"/>
  <c r="K14" i="2"/>
  <c r="K10" i="2"/>
  <c r="O15" i="2"/>
  <c r="P15" i="2" s="1"/>
  <c r="O14" i="2"/>
  <c r="P14" i="2" s="1"/>
  <c r="O10" i="2"/>
  <c r="P10" i="2" s="1"/>
  <c r="Q15" i="2"/>
  <c r="L14" i="2"/>
  <c r="M14" i="2" s="1"/>
  <c r="L10" i="2"/>
  <c r="H15" i="2"/>
  <c r="H14" i="2"/>
  <c r="H10" i="2"/>
  <c r="V9" i="2"/>
  <c r="O9" i="2"/>
  <c r="P9" i="2" s="1"/>
  <c r="K9" i="2"/>
  <c r="B7" i="2"/>
  <c r="C7" i="2" s="1"/>
  <c r="D7" i="2" s="1"/>
  <c r="E7" i="2" s="1"/>
  <c r="F7" i="2" s="1"/>
  <c r="G7" i="2" s="1"/>
  <c r="H7" i="2" s="1"/>
  <c r="I7" i="2" s="1"/>
  <c r="J7" i="2" s="1"/>
  <c r="K7" i="2" s="1"/>
  <c r="L7" i="2" s="1"/>
  <c r="M7" i="2" s="1"/>
  <c r="N7" i="2" s="1"/>
  <c r="O7" i="2" s="1"/>
  <c r="P7" i="2" s="1"/>
  <c r="Q7" i="2" s="1"/>
  <c r="R7" i="2" s="1"/>
  <c r="S7" i="2" s="1"/>
  <c r="T7" i="2" s="1"/>
  <c r="U7" i="2" s="1"/>
  <c r="V7" i="2" s="1"/>
  <c r="D34" i="2" s="1"/>
  <c r="E34" i="2" s="1"/>
  <c r="F34" i="2" s="1"/>
  <c r="G34" i="2" s="1"/>
  <c r="H9" i="2"/>
  <c r="L9" i="2"/>
  <c r="M9" i="2" s="1"/>
  <c r="C16" i="3" l="1"/>
  <c r="M10" i="2"/>
  <c r="Q10" i="2"/>
  <c r="Q9" i="2"/>
  <c r="M15" i="2"/>
  <c r="M39" i="1"/>
  <c r="I41" i="1"/>
  <c r="I11" i="1"/>
  <c r="J39" i="1"/>
  <c r="Q14" i="2"/>
  <c r="D16" i="3" l="1"/>
  <c r="J42" i="1"/>
  <c r="I42" i="1" s="1"/>
  <c r="I44" i="1"/>
  <c r="M55" i="1"/>
  <c r="L55" i="1"/>
  <c r="K55" i="1"/>
  <c r="I39" i="1"/>
  <c r="I36" i="1"/>
  <c r="J49" i="1" l="1"/>
  <c r="I49" i="1" s="1"/>
  <c r="J55" i="1" l="1"/>
  <c r="I55" i="1" s="1"/>
</calcChain>
</file>

<file path=xl/sharedStrings.xml><?xml version="1.0" encoding="utf-8"?>
<sst xmlns="http://schemas.openxmlformats.org/spreadsheetml/2006/main" count="254" uniqueCount="148">
  <si>
    <t>Hinweise:</t>
  </si>
  <si>
    <t>gesamt</t>
  </si>
  <si>
    <t>4.1</t>
  </si>
  <si>
    <t>4.2</t>
  </si>
  <si>
    <t>privater Fördernehmer</t>
  </si>
  <si>
    <r>
      <t xml:space="preserve">Der Antragsteller ist ein ... </t>
    </r>
    <r>
      <rPr>
        <sz val="11"/>
        <rFont val="Arial"/>
        <family val="2"/>
      </rPr>
      <t>(Zutreffendes bitte anklicken)</t>
    </r>
  </si>
  <si>
    <t>2.1</t>
  </si>
  <si>
    <t>2.2</t>
  </si>
  <si>
    <t>lfd-Nr.</t>
  </si>
  <si>
    <t>Anstellung /Tätigkeit als</t>
  </si>
  <si>
    <t xml:space="preserve">Einstufung </t>
  </si>
  <si>
    <t>wöchentl. Arbeitszeit</t>
  </si>
  <si>
    <t>monatlicher Stundensatz in €</t>
  </si>
  <si>
    <t>Urlaubstage im Jahr</t>
  </si>
  <si>
    <t>wöchentliche Arbeitszeit im Projekt</t>
  </si>
  <si>
    <t>jährliche förderfähige Personal-
kosten</t>
  </si>
  <si>
    <t xml:space="preserve">förderfähige Personalkosten gesamte Projektlaufzeit </t>
  </si>
  <si>
    <t>Kontrollsumme</t>
  </si>
  <si>
    <t>Berechnung:;
Sp6 * Sp7</t>
  </si>
  <si>
    <t>Berechnung:
Sp13 /12 Monate
nur zur Info - keine weitere Berechnung</t>
  </si>
  <si>
    <t>Haustarif</t>
  </si>
  <si>
    <t>Mitarbeiter</t>
  </si>
  <si>
    <t>Beispiel</t>
  </si>
  <si>
    <t>Arbeitgeber-brutto</t>
  </si>
  <si>
    <t xml:space="preserve">Arbeitszeit im Projekt 
in % </t>
  </si>
  <si>
    <t>Kontroll-
summe</t>
  </si>
  <si>
    <t>Dauer der Beschäftigung im Projekt (Zeitraum in Monaten)</t>
  </si>
  <si>
    <t>zu leistenden Std. gesamte Projekt- laufzeit</t>
  </si>
  <si>
    <t>Berechnung:;
Sp10 / Sp7</t>
  </si>
  <si>
    <t>Berechnung:;
Sp10 * Sp6 * Sp7</t>
  </si>
  <si>
    <t>Berechnung:;
(Sp 7 * ((250 Tg- Sp9)/5)/12 Mo*Sp14</t>
  </si>
  <si>
    <t>Berechnung:;
Sp 15 / Sp 14</t>
  </si>
  <si>
    <t>Berechnung:;
Sp12 / 12 Monate * Sp14</t>
  </si>
  <si>
    <t>Angabe der Fläche in qm</t>
  </si>
  <si>
    <r>
      <t xml:space="preserve">Kalkulationshilfe zur Berechnung der Betriebskosten-Pauschale </t>
    </r>
    <r>
      <rPr>
        <sz val="14"/>
        <color indexed="8"/>
        <rFont val="Calibri"/>
        <family val="2"/>
      </rPr>
      <t>(Darstellung entspricht EurekaPlus 2.0)</t>
    </r>
  </si>
  <si>
    <t xml:space="preserve">Kalkulationshilfe zur Berechnung der Personalkosten </t>
  </si>
  <si>
    <t>Mietzeit in Monaten pro Kalenderjahr</t>
  </si>
  <si>
    <t>Summe</t>
  </si>
  <si>
    <t>Auszufüllen sind nur gelb hinterlegte Felder.</t>
  </si>
  <si>
    <t>monatliche förderfähige Personal-
kosten</t>
  </si>
  <si>
    <t>durchschnitt-lich zu leistenden Std.  im Monat</t>
  </si>
  <si>
    <t>öffentlicher Fördernehmer</t>
  </si>
  <si>
    <t>Personalausgaben</t>
  </si>
  <si>
    <t>1.1</t>
  </si>
  <si>
    <t>1.2</t>
  </si>
  <si>
    <t>Mieten und Mietnebenkosten</t>
  </si>
  <si>
    <t>3.1</t>
  </si>
  <si>
    <t>Bitte beachten Sie die unten genannten Hinweise!</t>
  </si>
  <si>
    <r>
      <rPr>
        <b/>
        <sz val="12"/>
        <color indexed="10"/>
        <rFont val="Arial"/>
        <family val="2"/>
      </rPr>
      <t>xx</t>
    </r>
    <r>
      <rPr>
        <b/>
        <sz val="12"/>
        <rFont val="Arial"/>
        <family val="2"/>
      </rPr>
      <t>.</t>
    </r>
    <r>
      <rPr>
        <b/>
        <sz val="12"/>
        <color indexed="10"/>
        <rFont val="Arial"/>
        <family val="2"/>
      </rPr>
      <t>xx</t>
    </r>
    <r>
      <rPr>
        <b/>
        <sz val="12"/>
        <rFont val="Arial"/>
        <family val="2"/>
      </rPr>
      <t>.20</t>
    </r>
    <r>
      <rPr>
        <b/>
        <sz val="12"/>
        <color indexed="10"/>
        <rFont val="Arial"/>
        <family val="2"/>
      </rPr>
      <t>xx</t>
    </r>
  </si>
  <si>
    <t>Bearbeitungsstand:</t>
  </si>
  <si>
    <t>Allgemeine Sachausgaben</t>
  </si>
  <si>
    <t>3</t>
  </si>
  <si>
    <t>3.2</t>
  </si>
  <si>
    <t>4</t>
  </si>
  <si>
    <t xml:space="preserve">Beauftragungen/ Dienstleistungen                                                  </t>
  </si>
  <si>
    <t>5</t>
  </si>
  <si>
    <r>
      <rPr>
        <b/>
        <sz val="13"/>
        <rFont val="Arial"/>
        <family val="2"/>
      </rPr>
      <t>Gesamtkosten</t>
    </r>
    <r>
      <rPr>
        <b/>
        <sz val="12"/>
        <rFont val="Arial"/>
        <family val="2"/>
      </rPr>
      <t xml:space="preserve">
</t>
    </r>
    <r>
      <rPr>
        <i/>
        <sz val="11"/>
        <rFont val="Arial"/>
        <family val="2"/>
      </rPr>
      <t>(geplante Ausgaben abzüglich der Einnahmen aus Projektumsetzung)</t>
    </r>
  </si>
  <si>
    <r>
      <rPr>
        <b/>
        <sz val="13"/>
        <rFont val="Arial"/>
        <family val="2"/>
      </rPr>
      <t>Eigenmittel</t>
    </r>
    <r>
      <rPr>
        <b/>
        <sz val="12"/>
        <rFont val="Arial"/>
        <family val="2"/>
      </rPr>
      <t xml:space="preserve">
</t>
    </r>
    <r>
      <rPr>
        <i/>
        <sz val="11"/>
        <rFont val="Arial"/>
        <family val="2"/>
      </rPr>
      <t>(Mittel des Trägers, Spenden usw., die für das Vorhaben als Zahlungsmittel verwandt werden)</t>
    </r>
  </si>
  <si>
    <r>
      <rPr>
        <b/>
        <sz val="13"/>
        <rFont val="Arial"/>
        <family val="2"/>
      </rPr>
      <t>Drittmittel</t>
    </r>
    <r>
      <rPr>
        <b/>
        <sz val="12"/>
        <rFont val="Arial"/>
        <family val="2"/>
      </rPr>
      <t xml:space="preserve">
</t>
    </r>
    <r>
      <rPr>
        <i/>
        <sz val="11"/>
        <rFont val="Arial"/>
        <family val="2"/>
      </rPr>
      <t>(weitere Fördermittel)</t>
    </r>
  </si>
  <si>
    <r>
      <rPr>
        <b/>
        <sz val="13"/>
        <rFont val="Arial"/>
        <family val="2"/>
      </rPr>
      <t xml:space="preserve">Fördermittel </t>
    </r>
    <r>
      <rPr>
        <sz val="12"/>
        <rFont val="Arial"/>
        <family val="2"/>
      </rPr>
      <t xml:space="preserve">                                                             </t>
    </r>
    <r>
      <rPr>
        <i/>
        <sz val="11"/>
        <rFont val="Arial"/>
        <family val="2"/>
      </rPr>
      <t>(Gesamtausgaben abzüglich Eigen- und Drittmittel)</t>
    </r>
  </si>
  <si>
    <r>
      <rPr>
        <b/>
        <sz val="13"/>
        <rFont val="Arial"/>
        <family val="2"/>
      </rPr>
      <t>Einnahmen aus Projektumsetzung</t>
    </r>
    <r>
      <rPr>
        <b/>
        <sz val="12"/>
        <rFont val="Arial"/>
        <family val="2"/>
      </rPr>
      <t xml:space="preserve">
</t>
    </r>
    <r>
      <rPr>
        <i/>
        <sz val="11"/>
        <rFont val="Arial"/>
        <family val="2"/>
      </rPr>
      <t>(z.B. Eintrittsgelder bei Veranstaltungen, Erlöse aus Anzeigen, Verkauf)</t>
    </r>
  </si>
  <si>
    <t>Kalkulationshilfe zur Berechnung der Honorare</t>
  </si>
  <si>
    <t xml:space="preserve">Projektname: </t>
  </si>
  <si>
    <t xml:space="preserve">Programmjahr: </t>
  </si>
  <si>
    <t>Tätigkeit/  Kurzbeschreibung der Tätigkeit</t>
  </si>
  <si>
    <t>ausübende Person</t>
  </si>
  <si>
    <t>Qualifikation</t>
  </si>
  <si>
    <t>Stundensatz</t>
  </si>
  <si>
    <t>Stundenzahl</t>
  </si>
  <si>
    <t>Honorar</t>
  </si>
  <si>
    <t>Eingabe Antragsteller*in</t>
  </si>
  <si>
    <t>Moderation</t>
  </si>
  <si>
    <t>Frau Muster</t>
  </si>
  <si>
    <t>Dipl.-Pol.</t>
  </si>
  <si>
    <t>Bezeichnung des Auftrags</t>
  </si>
  <si>
    <t>Betrag</t>
  </si>
  <si>
    <t>Kalkulationshilfe zur Berechnung der Externen Auftragsvergaben</t>
  </si>
  <si>
    <t>Position</t>
  </si>
  <si>
    <t>Beamer</t>
  </si>
  <si>
    <t>Kalkulationshilfe zur Berechnung Projektbezogener Anschaffungen</t>
  </si>
  <si>
    <t>Bezeichnung des Mietobjektes</t>
  </si>
  <si>
    <t>Mietfläche für das Vorhaben (qm)</t>
  </si>
  <si>
    <t>Mietzeit des Objektes für das Vorhaben (Monate)</t>
  </si>
  <si>
    <t>Raummieten</t>
  </si>
  <si>
    <t>A</t>
  </si>
  <si>
    <t>B</t>
  </si>
  <si>
    <r>
      <t>Sonstige Mietausgaben</t>
    </r>
    <r>
      <rPr>
        <sz val="10"/>
        <rFont val="Arial"/>
        <family val="2"/>
      </rPr>
      <t xml:space="preserve"> (Angabe von Mietausgaben, die nicht in der Form nach qm dargestellt werden können):</t>
    </r>
  </si>
  <si>
    <t>Berechnung:;
Sp18+ Sp19+Sp20+Sp21
muss gleich Sp17 sein, sonst Warnhinweis</t>
  </si>
  <si>
    <t>Mustermann, Paul</t>
  </si>
  <si>
    <r>
      <rPr>
        <b/>
        <i/>
        <sz val="12"/>
        <color theme="1"/>
        <rFont val="Arial"/>
        <family val="2"/>
      </rPr>
      <t xml:space="preserve">Externe Auftragsvergabe </t>
    </r>
    <r>
      <rPr>
        <sz val="12"/>
        <color theme="1"/>
        <rFont val="Arial"/>
        <family val="2"/>
      </rPr>
      <t xml:space="preserve">
</t>
    </r>
    <r>
      <rPr>
        <i/>
        <sz val="10"/>
        <color theme="1"/>
        <rFont val="Arial"/>
        <family val="2"/>
      </rPr>
      <t xml:space="preserve">(z.B. Werkverträge, Leistungsverträge, Beauftragung bezüglich Erstellung von Broschüren, Erstellung von Flyern/ Plakaten)                   
(bitte Kalkulationshilfe beachten)                </t>
    </r>
  </si>
  <si>
    <r>
      <rPr>
        <b/>
        <i/>
        <sz val="12"/>
        <color theme="1"/>
        <rFont val="Arial"/>
        <family val="2"/>
      </rPr>
      <t>sonstige Sachausgaben</t>
    </r>
    <r>
      <rPr>
        <sz val="12"/>
        <color theme="1"/>
        <rFont val="Arial"/>
        <family val="2"/>
      </rPr>
      <t xml:space="preserve">
</t>
    </r>
    <r>
      <rPr>
        <i/>
        <sz val="10"/>
        <color theme="1"/>
        <rFont val="Arial"/>
        <family val="2"/>
      </rPr>
      <t>(z.B. Versicherungen, Genehmigungen, Künstlersozialkasse, Fahrtkosten, Miete von Gegenständen, Verpflegung)                                    
(bitte Kalkulationshilfe beachten)</t>
    </r>
  </si>
  <si>
    <t>Eingabe 
Antragsteller*in</t>
  </si>
  <si>
    <t>Eingabe Antragsteller*in,
Zeitraum darf nicht größer als Förder-zeitraum sein, sonst Warnhinweis</t>
  </si>
  <si>
    <t>Kalkulationshilfe zur Berechnung sonstiger Sachausgaben</t>
  </si>
  <si>
    <t>Künstlersozialkasse</t>
  </si>
  <si>
    <t>Name, Vormame Mitarbeiter*in</t>
  </si>
  <si>
    <t>Summe A+B</t>
  </si>
  <si>
    <r>
      <rPr>
        <b/>
        <i/>
        <sz val="12"/>
        <color theme="1"/>
        <rFont val="Arial"/>
        <family val="2"/>
      </rPr>
      <t>sonstige Personalkosten</t>
    </r>
    <r>
      <rPr>
        <b/>
        <sz val="11"/>
        <color theme="1"/>
        <rFont val="Arial"/>
        <family val="2"/>
      </rPr>
      <t xml:space="preserve"> </t>
    </r>
    <r>
      <rPr>
        <i/>
        <sz val="10"/>
        <color theme="1"/>
        <rFont val="Arial"/>
        <family val="2"/>
      </rPr>
      <t>(z.B. Beitrag Berufsgenossenschaft)</t>
    </r>
  </si>
  <si>
    <t xml:space="preserve">Für die Pauschale wird für das Jahr 2021 ein Wert in Höhe von 3,45 € je qm und Monat angesetzt. Er erhöht sich je Kalenderjahr um 1,5% gegenüber dem Vorjahr. Erfolgt die Nutzung des Mietobjektes nur anteilig (räumlich und/oder zeitlich) für das bewilligte Projekt, so erfolgt auch die Berechnung der Mietnebenkosten nur bezogen auf den Anteil, der auf das Projekt entfällt. </t>
  </si>
  <si>
    <t>Strom</t>
  </si>
  <si>
    <t>Angabe der Gesamtfläche (qm)</t>
  </si>
  <si>
    <r>
      <rPr>
        <b/>
        <i/>
        <sz val="12"/>
        <color theme="1"/>
        <rFont val="Arial"/>
        <family val="2"/>
      </rPr>
      <t xml:space="preserve">projektbezogene Anschaffungen </t>
    </r>
    <r>
      <rPr>
        <sz val="12"/>
        <color theme="1"/>
        <rFont val="Arial"/>
        <family val="2"/>
      </rPr>
      <t xml:space="preserve">
</t>
    </r>
    <r>
      <rPr>
        <sz val="10"/>
        <color theme="1"/>
        <rFont val="Arial"/>
        <family val="2"/>
      </rPr>
      <t>(</t>
    </r>
    <r>
      <rPr>
        <i/>
        <sz val="10"/>
        <color theme="1"/>
        <rFont val="Arial"/>
        <family val="2"/>
      </rPr>
      <t>z.B. Ausstattung, Material, Medien)
(bitte Kalkulationshilfe beachten)</t>
    </r>
  </si>
  <si>
    <t>Kalkulationshilfe zur Berechnung von Raummieten und sonstigen Mietausgaben</t>
  </si>
  <si>
    <r>
      <rPr>
        <b/>
        <i/>
        <sz val="12"/>
        <color theme="1"/>
        <rFont val="Arial"/>
        <family val="2"/>
      </rPr>
      <t xml:space="preserve">Honorare </t>
    </r>
    <r>
      <rPr>
        <sz val="12"/>
        <color theme="1"/>
        <rFont val="Arial"/>
        <family val="2"/>
      </rPr>
      <t xml:space="preserve">
</t>
    </r>
    <r>
      <rPr>
        <i/>
        <sz val="10"/>
        <color theme="1"/>
        <rFont val="Arial"/>
        <family val="2"/>
      </rPr>
      <t>(bitte Kalkulationshilfe beachten)</t>
    </r>
  </si>
  <si>
    <r>
      <rPr>
        <b/>
        <i/>
        <sz val="12"/>
        <color theme="1"/>
        <rFont val="Arial"/>
        <family val="2"/>
      </rPr>
      <t>Personalkosten</t>
    </r>
    <r>
      <rPr>
        <b/>
        <sz val="12"/>
        <color theme="1"/>
        <rFont val="Arial"/>
        <family val="2"/>
      </rPr>
      <t xml:space="preserve">
</t>
    </r>
    <r>
      <rPr>
        <i/>
        <sz val="11"/>
        <color theme="1"/>
        <rFont val="Arial"/>
        <family val="2"/>
      </rPr>
      <t>(nur bei sozialversicherungspflichtiger Anstellung; bitte Kalkulationshilfe beachten)</t>
    </r>
  </si>
  <si>
    <t>vergleichbarer Tarifvertrag Land Berlin</t>
  </si>
  <si>
    <t>TV L 6</t>
  </si>
  <si>
    <t>Büromiete Standort A</t>
  </si>
  <si>
    <t>Mietausgaben für Gesamtfläche pro Monat (€)</t>
  </si>
  <si>
    <t>Berechnung 
Sp 3 / Sp 4 * Sp 5 * Sp 6</t>
  </si>
  <si>
    <t>muss gleich Sp 7, sonst Warnhinweis</t>
  </si>
  <si>
    <t>JAHRESSONDERZAHLUNGEN</t>
  </si>
  <si>
    <t>Berechnung; Summe Sp 25 bis 28</t>
  </si>
  <si>
    <t>PERSONALKOSTEN</t>
  </si>
  <si>
    <t>Urlaubsgeld; 
Weihnachtsgeld</t>
  </si>
  <si>
    <t>Projektbeginn</t>
  </si>
  <si>
    <t>Projektende</t>
  </si>
  <si>
    <t>Projektname:</t>
  </si>
  <si>
    <t>Programmjahr:</t>
  </si>
  <si>
    <t>förderfähige Personalkosten</t>
  </si>
  <si>
    <t>Sonderzahlung</t>
  </si>
  <si>
    <t>Art der Sonderzahlung*</t>
  </si>
  <si>
    <t>* (ggf. mehrere) bitte machen Sie den Eintrag in der den/die Mitarbeiter*in betreffenden Zeile und nur eine Zeile ausfüllen</t>
  </si>
  <si>
    <t>Hierfür ergeben sich die nachfolgendenförderfähige Wert pro qm pro Monat:</t>
  </si>
  <si>
    <t>Jahr</t>
  </si>
  <si>
    <t>€/qm</t>
  </si>
  <si>
    <t>Betriebskostenpauschale</t>
  </si>
  <si>
    <t>förderfähige Ausgaben</t>
  </si>
  <si>
    <t>Kassenrate</t>
  </si>
  <si>
    <t xml:space="preserve">Kassenrate </t>
  </si>
  <si>
    <t>Berechnung  Sp 2*Sp 3*€/qm</t>
  </si>
  <si>
    <t>.</t>
  </si>
  <si>
    <t>Berechnung 
Sp 4*Sp 5</t>
  </si>
  <si>
    <t>Berechnung 
Sp 4*Sp 7</t>
  </si>
  <si>
    <t>Berechnung 
Sp 4*Sp 9</t>
  </si>
  <si>
    <t>Berechnung 
Sp 4*Sp 11</t>
  </si>
  <si>
    <r>
      <rPr>
        <b/>
        <i/>
        <sz val="12"/>
        <rFont val="Arial"/>
        <family val="2"/>
      </rPr>
      <t>Raummiete und sonstige Mietausgaben</t>
    </r>
    <r>
      <rPr>
        <b/>
        <i/>
        <sz val="11"/>
        <rFont val="Arial"/>
        <family val="2"/>
      </rPr>
      <t xml:space="preserve">                                                     </t>
    </r>
    <r>
      <rPr>
        <i/>
        <sz val="10"/>
        <rFont val="Arial"/>
        <family val="2"/>
      </rPr>
      <t>(bitte Kalkulationshilfe beachten)</t>
    </r>
    <r>
      <rPr>
        <sz val="11"/>
        <rFont val="Arial"/>
        <family val="2"/>
      </rPr>
      <t xml:space="preserve">
</t>
    </r>
    <r>
      <rPr>
        <i/>
        <sz val="12"/>
        <rFont val="Arial"/>
        <family val="2"/>
      </rPr>
      <t xml:space="preserve">
</t>
    </r>
    <r>
      <rPr>
        <sz val="11"/>
        <color indexed="10"/>
        <rFont val="Arial"/>
        <family val="2"/>
      </rPr>
      <t/>
    </r>
  </si>
  <si>
    <t>Formularstand: 27.06.2024</t>
  </si>
  <si>
    <t xml:space="preserve">Gestaltung der Broschüre </t>
  </si>
  <si>
    <r>
      <rPr>
        <b/>
        <sz val="13"/>
        <rFont val="Arial"/>
        <family val="2"/>
      </rPr>
      <t>Overheadkosten</t>
    </r>
    <r>
      <rPr>
        <sz val="12"/>
        <rFont val="Arial"/>
        <family val="2"/>
      </rPr>
      <t xml:space="preserve">
</t>
    </r>
    <r>
      <rPr>
        <i/>
        <sz val="11"/>
        <rFont val="Arial"/>
        <family val="2"/>
      </rPr>
      <t>(Overhead für Personal- und Sachkosten; falls zutreffend bitte in einer extra Anlage erläutern)</t>
    </r>
  </si>
  <si>
    <t>Formularstand: 18.02.2026</t>
  </si>
  <si>
    <t>Zu 8) Der Einsatz von Eigenmitteln ist verpflichtend.</t>
  </si>
  <si>
    <t xml:space="preserve">Kosten- und Finanzplan </t>
  </si>
  <si>
    <r>
      <rPr>
        <b/>
        <u/>
        <sz val="12"/>
        <color theme="1"/>
        <rFont val="Arial"/>
        <family val="2"/>
      </rPr>
      <t>Bitte befüllen Sie nur das Haushaltsjahr 2026. Die Angaben in den gelben Feldern</t>
    </r>
    <r>
      <rPr>
        <b/>
        <sz val="12"/>
        <color theme="1"/>
        <rFont val="Arial"/>
        <family val="2"/>
      </rPr>
      <t xml:space="preserve"> ziehen sich aus den jeweiligen Kalkulationshilfen (siehe unten in den Tab-Reitern), die Sie bitte entsprechend ausfüllen. Alle Kostenpositionen sind so detailliert wie möglich anzugeben mit Ausnahme der pauschal gewährten Kosten (Ziffer 4.2). Die nicht gelb markierten roten Felder füllen sie bitte falls zutreffend direkt aus. </t>
    </r>
  </si>
  <si>
    <r>
      <rPr>
        <b/>
        <u/>
        <sz val="12"/>
        <rFont val="Arial"/>
        <family val="2"/>
      </rPr>
      <t>Zu 5) Unter die Overheadkosten fallen:</t>
    </r>
    <r>
      <rPr>
        <b/>
        <sz val="12"/>
        <rFont val="Arial"/>
        <family val="2"/>
      </rPr>
      <t xml:space="preserve">
Personalkosten (Arbeitgeber-Brutto) oder vergleichbare Honorarkosten für Tätigkeiten im Bereich der Geschäftsführung und Buchhaltung sowie folgende Sachkosten: Telefon und Internet, Porto, Website, Kopierkosten, Büro-und Verbrauchsmaterial, Kontoführung. Falls zutreffend sind Overheadkosten in einer von Ihnen erstellten extra Anlage zu erläutern. </t>
    </r>
  </si>
  <si>
    <t>Bitte nach Bewilligung beachten: Eine Abweichungen von über 30% pro Gesamtsumme aller Einzelansätze in den Personal- oder Sachausgaben erfordern eine erneute Genehmigung.</t>
  </si>
  <si>
    <t>Brettspiel</t>
  </si>
  <si>
    <r>
      <rPr>
        <b/>
        <i/>
        <sz val="12"/>
        <rFont val="Arial"/>
        <family val="2"/>
      </rPr>
      <t>Betriebskostenpauschale</t>
    </r>
    <r>
      <rPr>
        <sz val="12"/>
        <rFont val="Arial"/>
        <family val="2"/>
      </rPr>
      <t xml:space="preserve">
</t>
    </r>
    <r>
      <rPr>
        <i/>
        <sz val="10"/>
        <rFont val="Arial"/>
        <family val="2"/>
      </rPr>
      <t>(Pauschale wird auf Basis der qm ermittelt; 
Formel für 2026: 3,70 € je qm und Monat)                                                                                                       
(bitte Kalkulationshilfe beachten)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</si>
</sst>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0.00\ &quot;€&quot;;[Red]\-#,##0.00\ &quot;€&quot;"/>
    <numFmt numFmtId="44" formatCode="_-* #,##0.00\ &quot;€&quot;_-;\-* #,##0.00\ &quot;€&quot;_-;_-* &quot;-&quot;??\ &quot;€&quot;_-;_-@_-"/>
    <numFmt numFmtId="164" formatCode="_-* #,##0.00\ [$€-1]_-;\-* #,##0.00\ [$€-1]_-;_-* &quot;-&quot;??\ [$€-1]_-"/>
    <numFmt numFmtId="165" formatCode="#,##0.00\ [$€-1]"/>
    <numFmt numFmtId="166" formatCode="&quot;Sp &quot;0"/>
    <numFmt numFmtId="167" formatCode="_-* #,##0.00\ [$€-407]_-;\-* #,##0.00\ [$€-407]_-;_-* &quot;-&quot;??\ [$€-407]_-;_-@_-"/>
    <numFmt numFmtId="168" formatCode="0.0%"/>
    <numFmt numFmtId="169" formatCode="#,##0.0"/>
    <numFmt numFmtId="170" formatCode="#,##0.00\ &quot;€&quot;"/>
    <numFmt numFmtId="171" formatCode="yyyy"/>
    <numFmt numFmtId="172" formatCode="&quot;Betriebskosten-Pauschale Jahr&quot;\ yyyy"/>
    <numFmt numFmtId="173" formatCode="&quot;davon in&quot;\ General"/>
    <numFmt numFmtId="174" formatCode="&quot;Kassenrat&quot;\ General"/>
    <numFmt numFmtId="175" formatCode="&quot;Kassenrate&quot;\ General"/>
  </numFmts>
  <fonts count="53" x14ac:knownFonts="1">
    <font>
      <sz val="10"/>
      <name val="Arial"/>
    </font>
    <font>
      <sz val="10"/>
      <name val="Arial"/>
      <family val="2"/>
    </font>
    <font>
      <b/>
      <sz val="12"/>
      <name val="Arial"/>
      <family val="2"/>
    </font>
    <font>
      <sz val="12"/>
      <name val="Arial"/>
      <family val="2"/>
    </font>
    <font>
      <b/>
      <sz val="14"/>
      <name val="Arial"/>
      <family val="2"/>
    </font>
    <font>
      <sz val="12"/>
      <name val="Arial"/>
      <family val="2"/>
    </font>
    <font>
      <b/>
      <sz val="12"/>
      <name val="Arial"/>
      <family val="2"/>
    </font>
    <font>
      <i/>
      <sz val="12"/>
      <name val="Arial"/>
      <family val="2"/>
    </font>
    <font>
      <b/>
      <u/>
      <sz val="12"/>
      <name val="Arial"/>
      <family val="2"/>
    </font>
    <font>
      <sz val="12"/>
      <color indexed="8"/>
      <name val="Arial"/>
      <family val="2"/>
    </font>
    <font>
      <b/>
      <sz val="11"/>
      <name val="Arial"/>
      <family val="2"/>
    </font>
    <font>
      <sz val="11"/>
      <name val="Arial"/>
      <family val="2"/>
    </font>
    <font>
      <sz val="8"/>
      <name val="Arial"/>
      <family val="2"/>
    </font>
    <font>
      <sz val="10"/>
      <name val="Arial"/>
      <family val="2"/>
    </font>
    <font>
      <i/>
      <sz val="10"/>
      <name val="Arial"/>
      <family val="2"/>
    </font>
    <font>
      <b/>
      <sz val="10"/>
      <name val="Arial"/>
      <family val="2"/>
    </font>
    <font>
      <sz val="14"/>
      <color indexed="8"/>
      <name val="Calibri"/>
      <family val="2"/>
    </font>
    <font>
      <sz val="7"/>
      <name val="Arial"/>
      <family val="2"/>
    </font>
    <font>
      <i/>
      <sz val="11"/>
      <name val="Arial"/>
      <family val="2"/>
    </font>
    <font>
      <b/>
      <sz val="13"/>
      <name val="Arial"/>
      <family val="2"/>
    </font>
    <font>
      <sz val="11"/>
      <color indexed="10"/>
      <name val="Arial"/>
      <family val="2"/>
    </font>
    <font>
      <b/>
      <sz val="12"/>
      <color indexed="10"/>
      <name val="Arial"/>
      <family val="2"/>
    </font>
    <font>
      <b/>
      <sz val="12"/>
      <color rgb="FFFF0000"/>
      <name val="Arial"/>
      <family val="2"/>
    </font>
    <font>
      <sz val="12"/>
      <color rgb="FFFF0000"/>
      <name val="Arial"/>
      <family val="2"/>
    </font>
    <font>
      <sz val="10"/>
      <color theme="0" tint="-0.14999847407452621"/>
      <name val="Arial"/>
      <family val="2"/>
    </font>
    <font>
      <i/>
      <sz val="10"/>
      <color theme="1"/>
      <name val="Arial"/>
      <family val="2"/>
    </font>
    <font>
      <sz val="8"/>
      <color theme="1"/>
      <name val="Calibri"/>
      <family val="2"/>
      <scheme val="minor"/>
    </font>
    <font>
      <b/>
      <sz val="14"/>
      <color theme="1"/>
      <name val="Calibri"/>
      <family val="2"/>
      <scheme val="minor"/>
    </font>
    <font>
      <sz val="10"/>
      <color theme="1"/>
      <name val="Arial"/>
      <family val="2"/>
    </font>
    <font>
      <b/>
      <sz val="10"/>
      <color theme="1"/>
      <name val="Arial"/>
      <family val="2"/>
    </font>
    <font>
      <sz val="10"/>
      <color theme="0"/>
      <name val="Arial"/>
      <family val="2"/>
    </font>
    <font>
      <sz val="10"/>
      <color theme="0" tint="-0.34998626667073579"/>
      <name val="Arial"/>
      <family val="2"/>
    </font>
    <font>
      <sz val="14"/>
      <color theme="0" tint="-0.14999847407452621"/>
      <name val="Arial"/>
      <family val="2"/>
    </font>
    <font>
      <sz val="7"/>
      <color theme="1"/>
      <name val="Arial"/>
      <family val="2"/>
    </font>
    <font>
      <b/>
      <u/>
      <sz val="18"/>
      <name val="Arial"/>
      <family val="2"/>
    </font>
    <font>
      <b/>
      <i/>
      <sz val="12"/>
      <name val="Arial"/>
      <family val="2"/>
    </font>
    <font>
      <b/>
      <i/>
      <sz val="11"/>
      <name val="Arial"/>
      <family val="2"/>
    </font>
    <font>
      <b/>
      <sz val="13"/>
      <color theme="1"/>
      <name val="Arial"/>
      <family val="2"/>
    </font>
    <font>
      <sz val="12"/>
      <color theme="1"/>
      <name val="Arial"/>
      <family val="2"/>
    </font>
    <font>
      <b/>
      <sz val="12"/>
      <color theme="1"/>
      <name val="Arial"/>
      <family val="2"/>
    </font>
    <font>
      <b/>
      <i/>
      <sz val="12"/>
      <color theme="1"/>
      <name val="Arial"/>
      <family val="2"/>
    </font>
    <font>
      <i/>
      <sz val="11"/>
      <color theme="1"/>
      <name val="Arial"/>
      <family val="2"/>
    </font>
    <font>
      <b/>
      <sz val="11"/>
      <color theme="1"/>
      <name val="Arial"/>
      <family val="2"/>
    </font>
    <font>
      <sz val="8"/>
      <name val="Arial"/>
      <family val="2"/>
    </font>
    <font>
      <sz val="10"/>
      <name val="Arial"/>
      <family val="2"/>
    </font>
    <font>
      <b/>
      <i/>
      <sz val="10"/>
      <color theme="1"/>
      <name val="Arial"/>
      <family val="2"/>
    </font>
    <font>
      <b/>
      <u/>
      <sz val="10"/>
      <name val="Arial"/>
      <family val="2"/>
    </font>
    <font>
      <sz val="8"/>
      <name val="Arial"/>
      <family val="2"/>
    </font>
    <font>
      <sz val="10"/>
      <color rgb="FFFF0000"/>
      <name val="Arial"/>
      <family val="2"/>
    </font>
    <font>
      <b/>
      <u/>
      <sz val="12"/>
      <color theme="1"/>
      <name val="Arial"/>
      <family val="2"/>
    </font>
    <font>
      <b/>
      <sz val="13"/>
      <color rgb="FFFF0000"/>
      <name val="Arial"/>
      <family val="2"/>
    </font>
    <font>
      <b/>
      <sz val="12"/>
      <color indexed="8"/>
      <name val="Arial"/>
      <family val="2"/>
    </font>
    <font>
      <b/>
      <u/>
      <sz val="13"/>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FF99"/>
        <bgColor indexed="64"/>
      </patternFill>
    </fill>
    <fill>
      <patternFill patternType="solid">
        <fgColor rgb="FFFFFFCC"/>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3" fillId="0" borderId="0" applyFont="0" applyFill="0" applyBorder="0" applyAlignment="0" applyProtection="0"/>
    <xf numFmtId="44" fontId="44" fillId="0" borderId="0" applyFont="0" applyFill="0" applyBorder="0" applyAlignment="0" applyProtection="0"/>
  </cellStyleXfs>
  <cellXfs count="323">
    <xf numFmtId="0" fontId="0" fillId="0" borderId="0" xfId="0"/>
    <xf numFmtId="0" fontId="5" fillId="0" borderId="0" xfId="0" applyFont="1"/>
    <xf numFmtId="165" fontId="2" fillId="0" borderId="1" xfId="0" applyNumberFormat="1" applyFont="1" applyBorder="1" applyProtection="1"/>
    <xf numFmtId="0" fontId="0" fillId="2" borderId="3" xfId="0" applyFill="1" applyBorder="1" applyProtection="1"/>
    <xf numFmtId="0" fontId="24" fillId="2" borderId="4" xfId="0" applyFont="1" applyFill="1" applyBorder="1" applyProtection="1"/>
    <xf numFmtId="0" fontId="10" fillId="2" borderId="5" xfId="0" applyFont="1" applyFill="1" applyBorder="1" applyProtection="1"/>
    <xf numFmtId="0" fontId="0" fillId="0" borderId="1" xfId="0" applyBorder="1" applyProtection="1"/>
    <xf numFmtId="0" fontId="3" fillId="0" borderId="1" xfId="0" applyFont="1" applyBorder="1" applyProtection="1"/>
    <xf numFmtId="165" fontId="22" fillId="0" borderId="1" xfId="0" applyNumberFormat="1" applyFont="1" applyBorder="1" applyProtection="1"/>
    <xf numFmtId="0" fontId="2" fillId="2" borderId="1" xfId="0" applyFont="1" applyFill="1" applyBorder="1" applyAlignment="1" applyProtection="1">
      <alignment horizontal="center"/>
    </xf>
    <xf numFmtId="167" fontId="14" fillId="2" borderId="1" xfId="2" applyNumberFormat="1" applyFont="1" applyFill="1" applyBorder="1" applyProtection="1"/>
    <xf numFmtId="167" fontId="25" fillId="2" borderId="1" xfId="0" applyNumberFormat="1" applyFont="1" applyFill="1" applyBorder="1" applyAlignment="1" applyProtection="1">
      <alignment wrapText="1"/>
    </xf>
    <xf numFmtId="0" fontId="15" fillId="0" borderId="0" xfId="0" applyFont="1"/>
    <xf numFmtId="166" fontId="26" fillId="0" borderId="1" xfId="0" applyNumberFormat="1" applyFont="1" applyFill="1" applyBorder="1" applyAlignment="1" applyProtection="1">
      <alignment horizontal="center" wrapText="1"/>
    </xf>
    <xf numFmtId="166" fontId="26" fillId="0" borderId="1" xfId="0" applyNumberFormat="1" applyFont="1" applyBorder="1" applyAlignment="1" applyProtection="1">
      <alignment horizontal="center" wrapText="1"/>
    </xf>
    <xf numFmtId="3" fontId="14" fillId="2" borderId="1" xfId="0" applyNumberFormat="1" applyFont="1" applyFill="1" applyBorder="1" applyProtection="1"/>
    <xf numFmtId="167" fontId="14" fillId="2" borderId="1" xfId="0" applyNumberFormat="1" applyFont="1" applyFill="1" applyBorder="1" applyAlignment="1" applyProtection="1">
      <alignment wrapText="1"/>
    </xf>
    <xf numFmtId="167" fontId="14" fillId="2" borderId="1" xfId="0" applyNumberFormat="1" applyFont="1" applyFill="1" applyBorder="1" applyProtection="1"/>
    <xf numFmtId="168" fontId="14" fillId="2" borderId="1" xfId="0" applyNumberFormat="1" applyFont="1" applyFill="1" applyBorder="1" applyProtection="1"/>
    <xf numFmtId="0" fontId="27" fillId="0" borderId="0" xfId="0" applyFont="1" applyProtection="1"/>
    <xf numFmtId="0" fontId="0" fillId="0" borderId="0" xfId="0" applyProtection="1"/>
    <xf numFmtId="0" fontId="0" fillId="0" borderId="0" xfId="0" applyFill="1" applyProtection="1"/>
    <xf numFmtId="3" fontId="15" fillId="0" borderId="1" xfId="0" applyNumberFormat="1" applyFont="1" applyFill="1" applyBorder="1" applyProtection="1"/>
    <xf numFmtId="167" fontId="29" fillId="0" borderId="1" xfId="0" applyNumberFormat="1" applyFont="1" applyFill="1" applyBorder="1" applyAlignment="1" applyProtection="1">
      <alignment wrapText="1"/>
    </xf>
    <xf numFmtId="167" fontId="1" fillId="0" borderId="1" xfId="0" applyNumberFormat="1" applyFont="1" applyFill="1" applyBorder="1" applyProtection="1"/>
    <xf numFmtId="168" fontId="1" fillId="0" borderId="1" xfId="0" applyNumberFormat="1" applyFont="1" applyFill="1" applyBorder="1" applyProtection="1"/>
    <xf numFmtId="167" fontId="1" fillId="0" borderId="1" xfId="2" applyNumberFormat="1" applyFont="1" applyFill="1" applyBorder="1" applyProtection="1"/>
    <xf numFmtId="169" fontId="1" fillId="0" borderId="1" xfId="0" applyNumberFormat="1" applyFont="1" applyFill="1" applyBorder="1" applyProtection="1"/>
    <xf numFmtId="169" fontId="14" fillId="2" borderId="1" xfId="0" applyNumberFormat="1" applyFont="1" applyFill="1" applyBorder="1" applyProtection="1"/>
    <xf numFmtId="0" fontId="30" fillId="0" borderId="0" xfId="0" applyFont="1" applyProtection="1">
      <protection locked="0"/>
    </xf>
    <xf numFmtId="0" fontId="5" fillId="0" borderId="0" xfId="0" applyFont="1" applyProtection="1"/>
    <xf numFmtId="0" fontId="31" fillId="0" borderId="0" xfId="0" applyFont="1" applyProtection="1">
      <protection hidden="1"/>
    </xf>
    <xf numFmtId="2" fontId="0" fillId="0" borderId="0" xfId="0" applyNumberFormat="1" applyProtection="1"/>
    <xf numFmtId="0" fontId="3" fillId="0" borderId="0" xfId="0" applyFont="1" applyProtection="1"/>
    <xf numFmtId="0" fontId="0" fillId="0" borderId="0" xfId="0" applyBorder="1" applyProtection="1"/>
    <xf numFmtId="0" fontId="0" fillId="0" borderId="0" xfId="0" applyBorder="1"/>
    <xf numFmtId="166" fontId="33" fillId="0" borderId="1" xfId="0" applyNumberFormat="1" applyFont="1" applyBorder="1" applyAlignment="1" applyProtection="1">
      <alignment horizontal="center" wrapText="1"/>
    </xf>
    <xf numFmtId="166" fontId="33" fillId="3" borderId="1" xfId="0" applyNumberFormat="1" applyFont="1" applyFill="1" applyBorder="1" applyAlignment="1" applyProtection="1">
      <alignment horizontal="center" wrapText="1"/>
    </xf>
    <xf numFmtId="166" fontId="33" fillId="0" borderId="1" xfId="0" applyNumberFormat="1" applyFont="1" applyFill="1" applyBorder="1" applyAlignment="1" applyProtection="1">
      <alignment horizontal="center" wrapText="1"/>
    </xf>
    <xf numFmtId="0" fontId="17" fillId="0" borderId="0" xfId="0" applyFont="1"/>
    <xf numFmtId="0" fontId="33" fillId="0" borderId="1" xfId="0" applyNumberFormat="1" applyFont="1" applyBorder="1" applyAlignment="1" applyProtection="1">
      <alignment wrapText="1"/>
    </xf>
    <xf numFmtId="0" fontId="33" fillId="0" borderId="1" xfId="0" applyNumberFormat="1" applyFont="1" applyFill="1" applyBorder="1" applyAlignment="1" applyProtection="1">
      <alignment wrapText="1"/>
    </xf>
    <xf numFmtId="0" fontId="10" fillId="2" borderId="0" xfId="0" applyFont="1" applyFill="1" applyBorder="1" applyAlignment="1" applyProtection="1">
      <alignment horizontal="left" vertical="center"/>
    </xf>
    <xf numFmtId="0" fontId="10" fillId="2" borderId="7" xfId="0" applyFont="1" applyFill="1" applyBorder="1" applyAlignment="1" applyProtection="1">
      <alignment horizontal="left" vertical="top"/>
    </xf>
    <xf numFmtId="0" fontId="6" fillId="0" borderId="7" xfId="0" applyFont="1" applyBorder="1" applyAlignment="1" applyProtection="1"/>
    <xf numFmtId="0" fontId="2" fillId="0" borderId="7" xfId="0" applyFont="1" applyBorder="1" applyAlignment="1" applyProtection="1">
      <alignment horizontal="right"/>
    </xf>
    <xf numFmtId="0" fontId="2" fillId="0" borderId="7" xfId="0" applyFont="1" applyBorder="1" applyAlignment="1" applyProtection="1">
      <protection locked="0"/>
    </xf>
    <xf numFmtId="0" fontId="10" fillId="0" borderId="1" xfId="0" applyFont="1" applyBorder="1" applyProtection="1"/>
    <xf numFmtId="0" fontId="5" fillId="0" borderId="0" xfId="0" applyFont="1" applyAlignment="1">
      <alignment horizontal="left"/>
    </xf>
    <xf numFmtId="0" fontId="3" fillId="0" borderId="0" xfId="0" applyFont="1" applyAlignment="1">
      <alignment horizontal="left"/>
    </xf>
    <xf numFmtId="0" fontId="9" fillId="0" borderId="0" xfId="0" applyNumberFormat="1" applyFont="1" applyBorder="1" applyAlignment="1" applyProtection="1">
      <alignment horizontal="left" vertical="top" wrapText="1"/>
    </xf>
    <xf numFmtId="0" fontId="2" fillId="0" borderId="0" xfId="0" applyFont="1" applyAlignment="1" applyProtection="1">
      <alignment horizontal="left"/>
    </xf>
    <xf numFmtId="0" fontId="3" fillId="0" borderId="0" xfId="0" applyNumberFormat="1" applyFont="1" applyAlignment="1" applyProtection="1">
      <alignment horizontal="left" vertical="top" wrapText="1"/>
    </xf>
    <xf numFmtId="0" fontId="24" fillId="2" borderId="0" xfId="0" applyFont="1" applyFill="1" applyBorder="1" applyProtection="1"/>
    <xf numFmtId="0" fontId="5" fillId="0" borderId="0" xfId="0" applyFont="1" applyBorder="1" applyAlignment="1" applyProtection="1">
      <alignment horizontal="center"/>
    </xf>
    <xf numFmtId="0" fontId="0" fillId="2" borderId="5" xfId="0" applyFill="1" applyBorder="1" applyProtection="1"/>
    <xf numFmtId="3" fontId="15" fillId="0" borderId="1" xfId="0" applyNumberFormat="1" applyFont="1" applyBorder="1"/>
    <xf numFmtId="0" fontId="25" fillId="2" borderId="1" xfId="0" applyFont="1" applyFill="1" applyBorder="1" applyAlignment="1">
      <alignment wrapText="1"/>
    </xf>
    <xf numFmtId="166" fontId="26" fillId="0" borderId="1" xfId="0" applyNumberFormat="1" applyFont="1" applyBorder="1" applyAlignment="1">
      <alignment horizontal="center" wrapText="1"/>
    </xf>
    <xf numFmtId="0" fontId="0" fillId="0" borderId="1" xfId="0" applyBorder="1"/>
    <xf numFmtId="0" fontId="42" fillId="0" borderId="1" xfId="0" applyFont="1" applyBorder="1" applyProtection="1"/>
    <xf numFmtId="0" fontId="27" fillId="0" borderId="0" xfId="0" applyFont="1"/>
    <xf numFmtId="166" fontId="26" fillId="0" borderId="1" xfId="0" applyNumberFormat="1" applyFont="1" applyBorder="1" applyAlignment="1">
      <alignment horizontal="center" vertical="top" wrapText="1"/>
    </xf>
    <xf numFmtId="0" fontId="26" fillId="0" borderId="1" xfId="0" applyFont="1" applyBorder="1" applyAlignment="1">
      <alignment vertical="top" wrapText="1"/>
    </xf>
    <xf numFmtId="0" fontId="0" fillId="0" borderId="0" xfId="0" applyAlignment="1">
      <alignment vertical="top"/>
    </xf>
    <xf numFmtId="8" fontId="25" fillId="2" borderId="1" xfId="0" applyNumberFormat="1" applyFont="1" applyFill="1" applyBorder="1" applyAlignment="1">
      <alignment wrapText="1"/>
    </xf>
    <xf numFmtId="0" fontId="1" fillId="0" borderId="0" xfId="0" applyFont="1"/>
    <xf numFmtId="0" fontId="1" fillId="0" borderId="0" xfId="0" applyFont="1" applyAlignment="1" applyProtection="1">
      <alignment horizontal="left"/>
    </xf>
    <xf numFmtId="0" fontId="0" fillId="0" borderId="0" xfId="0" applyFill="1"/>
    <xf numFmtId="0" fontId="14" fillId="0" borderId="0" xfId="0" applyFont="1"/>
    <xf numFmtId="0" fontId="0" fillId="0" borderId="0" xfId="0" applyFill="1" applyBorder="1"/>
    <xf numFmtId="8" fontId="25" fillId="0" borderId="0" xfId="0" applyNumberFormat="1" applyFont="1" applyFill="1" applyBorder="1" applyAlignment="1">
      <alignment wrapText="1"/>
    </xf>
    <xf numFmtId="0" fontId="1" fillId="0" borderId="0" xfId="0" applyFont="1" applyFill="1" applyBorder="1"/>
    <xf numFmtId="8" fontId="28" fillId="0" borderId="0" xfId="0" applyNumberFormat="1" applyFont="1" applyFill="1" applyBorder="1" applyAlignment="1">
      <alignment wrapText="1"/>
    </xf>
    <xf numFmtId="166" fontId="26" fillId="0" borderId="0" xfId="0" applyNumberFormat="1" applyFont="1" applyFill="1" applyBorder="1" applyAlignment="1">
      <alignment horizontal="center" wrapText="1"/>
    </xf>
    <xf numFmtId="0" fontId="26" fillId="0" borderId="0" xfId="0" applyFont="1" applyFill="1" applyBorder="1" applyAlignment="1">
      <alignment vertical="top" wrapText="1"/>
    </xf>
    <xf numFmtId="166" fontId="26" fillId="0" borderId="0" xfId="0" applyNumberFormat="1" applyFont="1" applyFill="1" applyBorder="1" applyAlignment="1">
      <alignment horizontal="center" vertical="top" wrapText="1"/>
    </xf>
    <xf numFmtId="0" fontId="0" fillId="0" borderId="0" xfId="0" applyFill="1" applyBorder="1" applyAlignment="1">
      <alignment vertical="top"/>
    </xf>
    <xf numFmtId="0" fontId="14" fillId="0" borderId="0" xfId="0" applyFont="1" applyFill="1" applyBorder="1"/>
    <xf numFmtId="167" fontId="0" fillId="0" borderId="0" xfId="0" applyNumberFormat="1" applyFill="1" applyBorder="1" applyAlignment="1">
      <alignment wrapText="1"/>
    </xf>
    <xf numFmtId="8" fontId="0" fillId="0" borderId="0" xfId="0" applyNumberFormat="1" applyFill="1" applyBorder="1"/>
    <xf numFmtId="0" fontId="0" fillId="0" borderId="0" xfId="0" applyBorder="1" applyAlignment="1" applyProtection="1">
      <alignment horizontal="center"/>
    </xf>
    <xf numFmtId="49" fontId="3" fillId="0" borderId="0" xfId="0" applyNumberFormat="1" applyFont="1" applyFill="1" applyBorder="1" applyAlignment="1" applyProtection="1">
      <alignment horizontal="left" vertical="top"/>
    </xf>
    <xf numFmtId="165" fontId="22" fillId="4" borderId="1" xfId="0" applyNumberFormat="1" applyFont="1" applyFill="1" applyBorder="1" applyProtection="1"/>
    <xf numFmtId="0" fontId="0" fillId="0" borderId="1" xfId="0" applyBorder="1" applyAlignment="1">
      <alignment vertical="top" wrapText="1"/>
    </xf>
    <xf numFmtId="0" fontId="15" fillId="5" borderId="0" xfId="0" applyFont="1" applyFill="1"/>
    <xf numFmtId="49" fontId="1" fillId="5" borderId="1" xfId="0" applyNumberFormat="1" applyFont="1" applyFill="1" applyBorder="1" applyAlignment="1" applyProtection="1">
      <alignment wrapText="1"/>
      <protection locked="0"/>
    </xf>
    <xf numFmtId="167" fontId="1" fillId="5" borderId="1" xfId="0" applyNumberFormat="1" applyFont="1" applyFill="1" applyBorder="1" applyProtection="1">
      <protection locked="0"/>
    </xf>
    <xf numFmtId="3" fontId="1" fillId="5" borderId="1" xfId="0" applyNumberFormat="1" applyFont="1" applyFill="1" applyBorder="1" applyProtection="1">
      <protection locked="0"/>
    </xf>
    <xf numFmtId="169" fontId="1" fillId="5" borderId="1" xfId="0" applyNumberFormat="1" applyFont="1" applyFill="1" applyBorder="1" applyProtection="1">
      <protection locked="0"/>
    </xf>
    <xf numFmtId="167" fontId="1" fillId="5" borderId="1" xfId="0" applyNumberFormat="1" applyFont="1" applyFill="1" applyBorder="1" applyAlignment="1" applyProtection="1">
      <alignment wrapText="1"/>
      <protection locked="0"/>
    </xf>
    <xf numFmtId="0" fontId="1" fillId="5" borderId="0" xfId="0" applyFont="1" applyFill="1" applyProtection="1"/>
    <xf numFmtId="0" fontId="0" fillId="5" borderId="0" xfId="0" applyFill="1" applyProtection="1"/>
    <xf numFmtId="2" fontId="28" fillId="5" borderId="1" xfId="0" applyNumberFormat="1" applyFont="1" applyFill="1" applyBorder="1" applyAlignment="1" applyProtection="1">
      <alignment wrapText="1"/>
      <protection locked="0"/>
    </xf>
    <xf numFmtId="0" fontId="15" fillId="5" borderId="0" xfId="0" applyFont="1" applyFill="1" applyProtection="1"/>
    <xf numFmtId="0" fontId="15" fillId="0" borderId="9" xfId="0" applyFont="1" applyBorder="1"/>
    <xf numFmtId="44" fontId="28" fillId="0" borderId="1" xfId="0" applyNumberFormat="1" applyFont="1" applyBorder="1" applyAlignment="1">
      <alignment wrapText="1"/>
    </xf>
    <xf numFmtId="44" fontId="15" fillId="0" borderId="1" xfId="0" applyNumberFormat="1" applyFont="1" applyBorder="1"/>
    <xf numFmtId="0" fontId="15" fillId="0" borderId="15" xfId="0" applyFont="1" applyBorder="1"/>
    <xf numFmtId="0" fontId="15" fillId="0" borderId="1" xfId="0" applyFont="1" applyBorder="1" applyAlignment="1">
      <alignment horizontal="right"/>
    </xf>
    <xf numFmtId="170" fontId="25" fillId="2" borderId="1" xfId="0" applyNumberFormat="1" applyFont="1" applyFill="1" applyBorder="1" applyAlignment="1">
      <alignment wrapText="1"/>
    </xf>
    <xf numFmtId="0" fontId="1" fillId="0" borderId="0" xfId="0" applyFont="1" applyFill="1" applyBorder="1" applyAlignment="1">
      <alignment vertical="top" wrapText="1"/>
    </xf>
    <xf numFmtId="0" fontId="25" fillId="0" borderId="0" xfId="0" applyFont="1" applyFill="1" applyBorder="1" applyAlignment="1">
      <alignment wrapText="1"/>
    </xf>
    <xf numFmtId="167" fontId="1" fillId="0" borderId="0" xfId="0" applyNumberFormat="1" applyFont="1" applyFill="1" applyBorder="1"/>
    <xf numFmtId="44" fontId="28" fillId="0" borderId="0" xfId="0" applyNumberFormat="1" applyFont="1" applyFill="1" applyBorder="1" applyAlignment="1">
      <alignment wrapText="1"/>
    </xf>
    <xf numFmtId="0" fontId="26" fillId="0" borderId="1" xfId="0" applyNumberFormat="1" applyFont="1" applyFill="1" applyBorder="1" applyAlignment="1" applyProtection="1">
      <alignment vertical="top" wrapText="1"/>
    </xf>
    <xf numFmtId="167" fontId="25" fillId="0" borderId="1" xfId="0" applyNumberFormat="1" applyFont="1" applyFill="1" applyBorder="1" applyAlignment="1" applyProtection="1">
      <alignment wrapText="1"/>
    </xf>
    <xf numFmtId="44" fontId="14" fillId="2" borderId="1" xfId="0" applyNumberFormat="1" applyFont="1" applyFill="1" applyBorder="1"/>
    <xf numFmtId="167" fontId="0" fillId="0" borderId="1" xfId="0" applyNumberFormat="1" applyBorder="1"/>
    <xf numFmtId="165" fontId="2" fillId="0" borderId="1" xfId="0" applyNumberFormat="1" applyFont="1" applyBorder="1" applyAlignment="1" applyProtection="1">
      <alignment shrinkToFit="1"/>
    </xf>
    <xf numFmtId="0" fontId="17" fillId="0" borderId="1" xfId="0" applyFont="1" applyBorder="1" applyAlignment="1">
      <alignment wrapText="1"/>
    </xf>
    <xf numFmtId="0" fontId="15" fillId="0" borderId="0" xfId="0" applyFont="1" applyProtection="1"/>
    <xf numFmtId="0" fontId="14" fillId="2" borderId="1" xfId="0" applyFont="1" applyFill="1" applyBorder="1" applyAlignment="1">
      <alignment wrapText="1"/>
    </xf>
    <xf numFmtId="3" fontId="1" fillId="0" borderId="1" xfId="0" applyNumberFormat="1" applyFont="1" applyBorder="1" applyAlignment="1" applyProtection="1">
      <alignment horizontal="center"/>
    </xf>
    <xf numFmtId="171" fontId="1" fillId="0" borderId="1" xfId="0" applyNumberFormat="1" applyFont="1" applyFill="1" applyBorder="1" applyAlignment="1" applyProtection="1">
      <alignment horizontal="center" vertical="center" wrapText="1"/>
    </xf>
    <xf numFmtId="0" fontId="14" fillId="0" borderId="0" xfId="0" applyFont="1" applyAlignment="1" applyProtection="1">
      <alignment horizontal="left" vertical="center" wrapText="1"/>
    </xf>
    <xf numFmtId="0" fontId="1" fillId="0" borderId="1" xfId="0" applyNumberFormat="1" applyFont="1" applyFill="1" applyBorder="1" applyAlignment="1" applyProtection="1">
      <alignment horizontal="center" vertical="center" wrapText="1"/>
    </xf>
    <xf numFmtId="0" fontId="1" fillId="0" borderId="1" xfId="0" applyNumberFormat="1" applyFont="1" applyBorder="1" applyAlignment="1" applyProtection="1">
      <alignment horizontal="center" vertical="center" wrapText="1"/>
    </xf>
    <xf numFmtId="0" fontId="1" fillId="0" borderId="0" xfId="0" applyFont="1" applyAlignment="1">
      <alignment horizontal="center" vertical="center"/>
    </xf>
    <xf numFmtId="0" fontId="26" fillId="0" borderId="1" xfId="0" applyNumberFormat="1" applyFont="1" applyFill="1" applyBorder="1" applyAlignment="1" applyProtection="1">
      <alignment horizontal="left" vertical="center" wrapText="1"/>
    </xf>
    <xf numFmtId="1" fontId="1" fillId="0" borderId="1" xfId="0" applyNumberFormat="1" applyFont="1" applyBorder="1" applyProtection="1"/>
    <xf numFmtId="0" fontId="26" fillId="0" borderId="1" xfId="0" applyNumberFormat="1" applyFont="1" applyBorder="1" applyAlignment="1" applyProtection="1">
      <alignment vertical="center" wrapText="1"/>
    </xf>
    <xf numFmtId="0" fontId="10" fillId="2" borderId="0" xfId="0" applyFont="1" applyFill="1" applyBorder="1" applyAlignment="1" applyProtection="1">
      <alignment horizontal="left" vertical="top"/>
    </xf>
    <xf numFmtId="0" fontId="1" fillId="0" borderId="1" xfId="0" applyNumberFormat="1" applyFont="1" applyBorder="1" applyAlignment="1">
      <alignment horizontal="center" vertical="center" wrapText="1"/>
    </xf>
    <xf numFmtId="0" fontId="1" fillId="0" borderId="1" xfId="0" applyNumberFormat="1" applyFont="1" applyFill="1" applyBorder="1" applyAlignment="1">
      <alignment horizontal="center" vertical="center"/>
    </xf>
    <xf numFmtId="0" fontId="25" fillId="2" borderId="1" xfId="0" applyNumberFormat="1" applyFont="1" applyFill="1" applyBorder="1" applyAlignment="1" applyProtection="1">
      <alignment vertical="center" wrapText="1"/>
    </xf>
    <xf numFmtId="167" fontId="14" fillId="2" borderId="1" xfId="2" applyNumberFormat="1" applyFont="1" applyFill="1" applyBorder="1" applyAlignment="1" applyProtection="1">
      <alignment vertical="center"/>
    </xf>
    <xf numFmtId="0" fontId="1" fillId="3" borderId="0" xfId="0" applyFont="1" applyFill="1" applyAlignment="1">
      <alignment horizontal="left"/>
    </xf>
    <xf numFmtId="0" fontId="8" fillId="0" borderId="0" xfId="0" applyFont="1" applyBorder="1" applyAlignment="1" applyProtection="1">
      <alignment horizontal="left"/>
    </xf>
    <xf numFmtId="49" fontId="5" fillId="0" borderId="0" xfId="0" applyNumberFormat="1" applyFont="1" applyAlignment="1" applyProtection="1">
      <alignment horizontal="center"/>
    </xf>
    <xf numFmtId="0" fontId="19" fillId="2" borderId="0" xfId="0" applyNumberFormat="1" applyFont="1" applyFill="1" applyBorder="1" applyAlignment="1" applyProtection="1"/>
    <xf numFmtId="0" fontId="19" fillId="2" borderId="7" xfId="0" applyFont="1" applyFill="1" applyBorder="1" applyAlignment="1" applyProtection="1"/>
    <xf numFmtId="0" fontId="19" fillId="2" borderId="0" xfId="0" applyFont="1" applyFill="1" applyBorder="1" applyAlignment="1" applyProtection="1"/>
    <xf numFmtId="0" fontId="19" fillId="6" borderId="0" xfId="0" applyNumberFormat="1" applyFont="1" applyFill="1" applyBorder="1" applyAlignment="1" applyProtection="1">
      <protection locked="0"/>
    </xf>
    <xf numFmtId="0" fontId="19" fillId="6" borderId="7" xfId="0" applyFont="1" applyFill="1" applyBorder="1" applyAlignment="1" applyProtection="1">
      <protection locked="0"/>
    </xf>
    <xf numFmtId="0" fontId="19" fillId="6" borderId="0" xfId="0" applyFont="1" applyFill="1" applyBorder="1" applyAlignment="1" applyProtection="1">
      <protection locked="0"/>
    </xf>
    <xf numFmtId="1" fontId="19" fillId="6" borderId="0" xfId="0" applyNumberFormat="1" applyFont="1" applyFill="1" applyBorder="1" applyAlignment="1" applyProtection="1">
      <alignment horizontal="left"/>
      <protection locked="0"/>
    </xf>
    <xf numFmtId="1" fontId="19" fillId="6" borderId="7" xfId="0" applyNumberFormat="1" applyFont="1" applyFill="1" applyBorder="1" applyAlignment="1" applyProtection="1">
      <alignment horizontal="left"/>
      <protection locked="0"/>
    </xf>
    <xf numFmtId="0" fontId="2" fillId="2" borderId="5" xfId="0" applyFont="1" applyFill="1" applyBorder="1" applyAlignment="1" applyProtection="1">
      <alignment horizontal="center"/>
    </xf>
    <xf numFmtId="0" fontId="12" fillId="2" borderId="0" xfId="0" applyFont="1" applyFill="1" applyBorder="1" applyAlignment="1" applyProtection="1">
      <alignment horizontal="right"/>
    </xf>
    <xf numFmtId="0" fontId="32" fillId="2" borderId="0" xfId="0" applyFont="1" applyFill="1" applyBorder="1" applyAlignment="1" applyProtection="1">
      <alignment horizontal="left"/>
    </xf>
    <xf numFmtId="0" fontId="2" fillId="2" borderId="0" xfId="0" applyFont="1" applyFill="1" applyBorder="1" applyAlignment="1" applyProtection="1">
      <alignment horizontal="left"/>
    </xf>
    <xf numFmtId="0" fontId="0" fillId="2" borderId="0" xfId="0" applyFill="1" applyBorder="1" applyProtection="1"/>
    <xf numFmtId="0" fontId="2" fillId="2" borderId="7" xfId="0" applyFont="1" applyFill="1" applyBorder="1" applyAlignment="1" applyProtection="1">
      <alignment horizontal="left"/>
    </xf>
    <xf numFmtId="0" fontId="0" fillId="2" borderId="7" xfId="0" applyFill="1" applyBorder="1" applyProtection="1"/>
    <xf numFmtId="0" fontId="24" fillId="2" borderId="7" xfId="0" applyFont="1" applyFill="1" applyBorder="1" applyProtection="1"/>
    <xf numFmtId="0" fontId="24" fillId="2" borderId="6" xfId="0" applyFont="1" applyFill="1" applyBorder="1" applyProtection="1"/>
    <xf numFmtId="173" fontId="2" fillId="2" borderId="1" xfId="0" applyNumberFormat="1" applyFont="1" applyFill="1" applyBorder="1" applyAlignment="1" applyProtection="1">
      <alignment horizontal="center"/>
    </xf>
    <xf numFmtId="44" fontId="28" fillId="0" borderId="1" xfId="3" applyFont="1" applyFill="1" applyBorder="1" applyAlignment="1" applyProtection="1">
      <alignment wrapText="1"/>
    </xf>
    <xf numFmtId="0" fontId="15" fillId="2" borderId="1" xfId="0" applyFont="1" applyFill="1" applyBorder="1" applyAlignment="1" applyProtection="1">
      <alignment horizontal="center" vertical="center"/>
    </xf>
    <xf numFmtId="0" fontId="1" fillId="2" borderId="1" xfId="0" applyNumberFormat="1" applyFont="1" applyFill="1" applyBorder="1" applyAlignment="1" applyProtection="1">
      <alignment horizontal="center"/>
    </xf>
    <xf numFmtId="44" fontId="0" fillId="2" borderId="1" xfId="3" applyFont="1" applyFill="1" applyBorder="1" applyProtection="1"/>
    <xf numFmtId="165" fontId="4" fillId="2" borderId="1" xfId="0" applyNumberFormat="1" applyFont="1" applyFill="1" applyBorder="1" applyProtection="1"/>
    <xf numFmtId="165" fontId="22" fillId="0" borderId="1" xfId="0" applyNumberFormat="1" applyFont="1" applyBorder="1" applyProtection="1">
      <protection locked="0"/>
    </xf>
    <xf numFmtId="0" fontId="0" fillId="0" borderId="2" xfId="0" applyBorder="1" applyAlignment="1">
      <alignment vertical="top" wrapText="1"/>
    </xf>
    <xf numFmtId="166" fontId="26" fillId="0" borderId="2" xfId="0" applyNumberFormat="1" applyFont="1" applyBorder="1" applyAlignment="1">
      <alignment horizontal="center" wrapText="1"/>
    </xf>
    <xf numFmtId="0" fontId="26" fillId="0" borderId="2" xfId="0" applyFont="1" applyBorder="1" applyAlignment="1">
      <alignment vertical="top" wrapText="1"/>
    </xf>
    <xf numFmtId="8" fontId="25" fillId="2" borderId="2" xfId="0" applyNumberFormat="1" applyFont="1" applyFill="1" applyBorder="1" applyAlignment="1">
      <alignment wrapText="1"/>
    </xf>
    <xf numFmtId="165" fontId="2" fillId="2" borderId="1" xfId="0" applyNumberFormat="1" applyFont="1" applyFill="1" applyBorder="1" applyProtection="1"/>
    <xf numFmtId="165" fontId="2" fillId="2" borderId="1" xfId="0" applyNumberFormat="1" applyFont="1" applyFill="1" applyBorder="1" applyAlignment="1" applyProtection="1">
      <alignment shrinkToFit="1"/>
    </xf>
    <xf numFmtId="0" fontId="6" fillId="0" borderId="8" xfId="0" applyFont="1" applyBorder="1" applyAlignment="1" applyProtection="1">
      <alignment horizontal="left"/>
    </xf>
    <xf numFmtId="0" fontId="2" fillId="0" borderId="0" xfId="0" applyFont="1" applyBorder="1" applyAlignment="1" applyProtection="1">
      <alignment horizontal="center"/>
    </xf>
    <xf numFmtId="173" fontId="2" fillId="2" borderId="20" xfId="0" applyNumberFormat="1" applyFont="1" applyFill="1" applyBorder="1" applyAlignment="1" applyProtection="1">
      <alignment horizontal="center"/>
    </xf>
    <xf numFmtId="0" fontId="3" fillId="0" borderId="21" xfId="0" applyFont="1" applyBorder="1" applyAlignment="1" applyProtection="1">
      <alignment horizontal="center" vertical="top"/>
    </xf>
    <xf numFmtId="0" fontId="0" fillId="0" borderId="20" xfId="0" applyBorder="1" applyProtection="1"/>
    <xf numFmtId="0" fontId="2" fillId="0" borderId="21" xfId="0" applyFont="1" applyBorder="1" applyAlignment="1" applyProtection="1">
      <alignment horizontal="center" vertical="top"/>
    </xf>
    <xf numFmtId="0" fontId="2" fillId="2" borderId="21" xfId="0" applyFont="1" applyFill="1" applyBorder="1" applyAlignment="1" applyProtection="1">
      <alignment horizontal="center" vertical="top"/>
    </xf>
    <xf numFmtId="165" fontId="2" fillId="2" borderId="20" xfId="0" applyNumberFormat="1" applyFont="1" applyFill="1" applyBorder="1" applyProtection="1"/>
    <xf numFmtId="49" fontId="3" fillId="0" borderId="21" xfId="0" applyNumberFormat="1" applyFont="1" applyBorder="1" applyAlignment="1" applyProtection="1">
      <alignment horizontal="center" vertical="top"/>
    </xf>
    <xf numFmtId="165" fontId="2" fillId="0" borderId="20" xfId="0" applyNumberFormat="1" applyFont="1" applyBorder="1" applyAlignment="1" applyProtection="1">
      <alignment shrinkToFit="1"/>
    </xf>
    <xf numFmtId="165" fontId="22" fillId="4" borderId="20" xfId="0" applyNumberFormat="1" applyFont="1" applyFill="1" applyBorder="1" applyProtection="1"/>
    <xf numFmtId="165" fontId="22" fillId="0" borderId="20" xfId="0" applyNumberFormat="1" applyFont="1" applyBorder="1" applyProtection="1">
      <protection locked="0"/>
    </xf>
    <xf numFmtId="49" fontId="2" fillId="2" borderId="21" xfId="0" applyNumberFormat="1" applyFont="1" applyFill="1" applyBorder="1" applyAlignment="1" applyProtection="1">
      <alignment horizontal="center" vertical="top"/>
    </xf>
    <xf numFmtId="165" fontId="22" fillId="0" borderId="20" xfId="0" applyNumberFormat="1" applyFont="1" applyBorder="1" applyProtection="1"/>
    <xf numFmtId="0" fontId="3" fillId="0" borderId="20" xfId="0" applyFont="1" applyBorder="1" applyProtection="1"/>
    <xf numFmtId="0" fontId="3" fillId="0" borderId="22" xfId="0" applyFont="1" applyBorder="1" applyProtection="1"/>
    <xf numFmtId="165" fontId="2" fillId="2" borderId="23" xfId="0" applyNumberFormat="1" applyFont="1" applyFill="1" applyBorder="1" applyProtection="1"/>
    <xf numFmtId="165" fontId="2" fillId="0" borderId="23" xfId="0" applyNumberFormat="1" applyFont="1" applyBorder="1" applyProtection="1"/>
    <xf numFmtId="0" fontId="0" fillId="0" borderId="23" xfId="0" applyBorder="1" applyProtection="1"/>
    <xf numFmtId="0" fontId="0" fillId="0" borderId="24" xfId="0" applyBorder="1" applyProtection="1"/>
    <xf numFmtId="165" fontId="22" fillId="2" borderId="1" xfId="0" applyNumberFormat="1" applyFont="1" applyFill="1" applyBorder="1" applyProtection="1"/>
    <xf numFmtId="0" fontId="1" fillId="0" borderId="0" xfId="0" applyFont="1" applyAlignment="1" applyProtection="1">
      <alignment horizontal="left" vertical="center" wrapText="1"/>
    </xf>
    <xf numFmtId="0" fontId="1" fillId="0" borderId="0" xfId="0" applyFont="1" applyAlignment="1" applyProtection="1">
      <alignment horizontal="center" vertical="center"/>
    </xf>
    <xf numFmtId="3" fontId="15" fillId="0" borderId="9" xfId="0" applyNumberFormat="1" applyFont="1" applyBorder="1" applyProtection="1"/>
    <xf numFmtId="3" fontId="15" fillId="0" borderId="15" xfId="0" applyNumberFormat="1" applyFont="1" applyBorder="1" applyProtection="1"/>
    <xf numFmtId="0" fontId="1" fillId="5" borderId="1" xfId="0" applyFont="1" applyFill="1" applyBorder="1" applyAlignment="1" applyProtection="1">
      <alignment wrapText="1"/>
      <protection locked="0"/>
    </xf>
    <xf numFmtId="44" fontId="1" fillId="5" borderId="1" xfId="0" applyNumberFormat="1" applyFont="1" applyFill="1" applyBorder="1" applyProtection="1">
      <protection locked="0"/>
    </xf>
    <xf numFmtId="0" fontId="1" fillId="5" borderId="1" xfId="0" applyFont="1" applyFill="1" applyBorder="1" applyProtection="1">
      <protection locked="0"/>
    </xf>
    <xf numFmtId="0" fontId="1" fillId="3" borderId="0" xfId="0" applyFont="1" applyFill="1" applyAlignment="1" applyProtection="1">
      <alignment horizontal="left"/>
    </xf>
    <xf numFmtId="0" fontId="1" fillId="0" borderId="0" xfId="0" applyFont="1" applyProtection="1"/>
    <xf numFmtId="0" fontId="15" fillId="0" borderId="0" xfId="0" applyFont="1" applyAlignment="1" applyProtection="1">
      <alignment horizontal="right"/>
    </xf>
    <xf numFmtId="0" fontId="1" fillId="0" borderId="11" xfId="0" applyFont="1" applyFill="1" applyBorder="1" applyProtection="1"/>
    <xf numFmtId="0" fontId="0" fillId="0" borderId="11" xfId="0" applyFill="1" applyBorder="1" applyProtection="1"/>
    <xf numFmtId="0" fontId="0" fillId="0" borderId="0" xfId="0" applyFill="1" applyBorder="1" applyProtection="1"/>
    <xf numFmtId="0" fontId="1" fillId="0" borderId="0" xfId="0" applyFont="1" applyFill="1" applyBorder="1" applyProtection="1"/>
    <xf numFmtId="0" fontId="1" fillId="0" borderId="2" xfId="0" applyNumberFormat="1" applyFont="1" applyFill="1" applyBorder="1" applyAlignment="1" applyProtection="1">
      <alignment horizontal="center" vertical="center"/>
    </xf>
    <xf numFmtId="166" fontId="26" fillId="0" borderId="1" xfId="0" applyNumberFormat="1" applyFont="1" applyBorder="1" applyAlignment="1" applyProtection="1">
      <alignment horizontal="center" vertical="top" wrapText="1"/>
    </xf>
    <xf numFmtId="0" fontId="26" fillId="0" borderId="1" xfId="0" applyFont="1" applyBorder="1" applyAlignment="1" applyProtection="1">
      <alignment vertical="top" wrapText="1"/>
    </xf>
    <xf numFmtId="0" fontId="25" fillId="2" borderId="1" xfId="0" applyFont="1" applyFill="1" applyBorder="1" applyAlignment="1" applyProtection="1">
      <alignment wrapText="1"/>
    </xf>
    <xf numFmtId="44" fontId="25" fillId="2" borderId="1" xfId="0" applyNumberFormat="1" applyFont="1" applyFill="1" applyBorder="1" applyAlignment="1" applyProtection="1">
      <alignment wrapText="1"/>
    </xf>
    <xf numFmtId="8" fontId="25" fillId="2" borderId="1" xfId="0" applyNumberFormat="1" applyFont="1" applyFill="1" applyBorder="1" applyAlignment="1" applyProtection="1">
      <alignment wrapText="1"/>
    </xf>
    <xf numFmtId="44" fontId="25" fillId="0" borderId="1" xfId="0" applyNumberFormat="1" applyFont="1" applyFill="1" applyBorder="1" applyAlignment="1" applyProtection="1">
      <alignment wrapText="1"/>
    </xf>
    <xf numFmtId="0" fontId="0" fillId="0" borderId="9" xfId="0" applyFill="1" applyBorder="1" applyProtection="1"/>
    <xf numFmtId="0" fontId="0" fillId="0" borderId="0" xfId="0" applyFill="1" applyBorder="1" applyAlignment="1" applyProtection="1">
      <alignment wrapText="1"/>
    </xf>
    <xf numFmtId="0" fontId="0" fillId="0" borderId="9" xfId="0" applyFill="1" applyBorder="1" applyAlignment="1" applyProtection="1">
      <alignment wrapText="1"/>
    </xf>
    <xf numFmtId="8" fontId="25" fillId="0" borderId="9" xfId="0" applyNumberFormat="1" applyFont="1" applyFill="1" applyBorder="1" applyAlignment="1" applyProtection="1">
      <alignment wrapText="1"/>
    </xf>
    <xf numFmtId="8" fontId="25" fillId="0" borderId="0" xfId="0" applyNumberFormat="1" applyFont="1" applyFill="1" applyBorder="1" applyAlignment="1" applyProtection="1">
      <alignment wrapText="1"/>
    </xf>
    <xf numFmtId="0" fontId="15" fillId="0" borderId="0" xfId="0" applyFont="1" applyBorder="1" applyAlignment="1" applyProtection="1">
      <alignment horizontal="right"/>
    </xf>
    <xf numFmtId="0" fontId="15" fillId="0" borderId="0" xfId="0" applyFont="1" applyBorder="1" applyProtection="1"/>
    <xf numFmtId="0" fontId="1" fillId="0" borderId="1" xfId="0" applyNumberFormat="1" applyFont="1" applyFill="1" applyBorder="1" applyAlignment="1" applyProtection="1">
      <alignment horizontal="center" vertical="center"/>
    </xf>
    <xf numFmtId="8" fontId="28" fillId="0" borderId="0" xfId="0" applyNumberFormat="1" applyFont="1" applyFill="1" applyBorder="1" applyAlignment="1" applyProtection="1">
      <alignment wrapText="1"/>
    </xf>
    <xf numFmtId="0" fontId="26" fillId="0" borderId="0" xfId="0" applyFont="1" applyFill="1" applyBorder="1" applyAlignment="1" applyProtection="1">
      <alignment vertical="top" wrapText="1"/>
    </xf>
    <xf numFmtId="166" fontId="26" fillId="0" borderId="0" xfId="0" applyNumberFormat="1" applyFont="1" applyFill="1" applyBorder="1" applyAlignment="1" applyProtection="1">
      <alignment horizontal="center" vertical="top" wrapText="1"/>
    </xf>
    <xf numFmtId="167" fontId="14" fillId="0" borderId="0" xfId="0" applyNumberFormat="1" applyFont="1" applyFill="1" applyBorder="1" applyProtection="1"/>
    <xf numFmtId="0" fontId="14" fillId="0" borderId="0" xfId="0" applyFont="1" applyFill="1" applyBorder="1" applyProtection="1"/>
    <xf numFmtId="167" fontId="0" fillId="0" borderId="0" xfId="0" applyNumberFormat="1" applyFill="1" applyBorder="1" applyAlignment="1" applyProtection="1">
      <alignment wrapText="1"/>
    </xf>
    <xf numFmtId="0" fontId="1" fillId="0" borderId="0" xfId="0" applyFont="1" applyBorder="1" applyAlignment="1" applyProtection="1">
      <alignment horizontal="right"/>
    </xf>
    <xf numFmtId="0" fontId="15" fillId="0" borderId="1" xfId="0" applyFont="1" applyBorder="1" applyProtection="1"/>
    <xf numFmtId="44" fontId="15" fillId="0" borderId="1" xfId="0" applyNumberFormat="1" applyFont="1" applyBorder="1" applyProtection="1"/>
    <xf numFmtId="8" fontId="0" fillId="0" borderId="0" xfId="0" applyNumberFormat="1" applyFill="1" applyBorder="1" applyProtection="1"/>
    <xf numFmtId="167" fontId="0" fillId="5" borderId="1" xfId="0" applyNumberFormat="1" applyFill="1" applyBorder="1" applyProtection="1">
      <protection locked="0"/>
    </xf>
    <xf numFmtId="44" fontId="1" fillId="5" borderId="2" xfId="3" applyFont="1" applyFill="1" applyBorder="1" applyProtection="1">
      <protection locked="0"/>
    </xf>
    <xf numFmtId="0" fontId="48" fillId="0" borderId="0" xfId="0" applyFont="1" applyFill="1"/>
    <xf numFmtId="4" fontId="14" fillId="2" borderId="1" xfId="0" applyNumberFormat="1" applyFont="1" applyFill="1" applyBorder="1" applyProtection="1"/>
    <xf numFmtId="4" fontId="1" fillId="5" borderId="1" xfId="0" applyNumberFormat="1" applyFont="1" applyFill="1" applyBorder="1" applyProtection="1">
      <protection locked="0"/>
    </xf>
    <xf numFmtId="2" fontId="14" fillId="2" borderId="1" xfId="0" applyNumberFormat="1" applyFont="1" applyFill="1" applyBorder="1" applyProtection="1"/>
    <xf numFmtId="2" fontId="1" fillId="5" borderId="1" xfId="0" applyNumberFormat="1" applyFont="1" applyFill="1" applyBorder="1" applyProtection="1">
      <protection locked="0"/>
    </xf>
    <xf numFmtId="165" fontId="2" fillId="2" borderId="1" xfId="0" applyNumberFormat="1" applyFont="1" applyFill="1" applyBorder="1" applyAlignment="1" applyProtection="1"/>
    <xf numFmtId="0" fontId="0" fillId="0" borderId="8" xfId="0" applyBorder="1" applyProtection="1"/>
    <xf numFmtId="0" fontId="0" fillId="0" borderId="1" xfId="0" applyBorder="1" applyAlignment="1" applyProtection="1">
      <alignment horizontal="center"/>
    </xf>
    <xf numFmtId="0" fontId="37" fillId="2" borderId="1" xfId="0" applyFont="1" applyFill="1" applyBorder="1" applyAlignment="1" applyProtection="1">
      <alignment horizontal="left" vertical="top" wrapText="1"/>
    </xf>
    <xf numFmtId="0" fontId="3" fillId="2" borderId="1" xfId="0" applyFont="1" applyFill="1" applyBorder="1" applyAlignment="1" applyProtection="1">
      <alignment horizontal="left" vertical="top" wrapText="1"/>
    </xf>
    <xf numFmtId="0" fontId="3" fillId="0" borderId="1" xfId="0" applyFont="1" applyFill="1" applyBorder="1" applyAlignment="1" applyProtection="1">
      <alignment horizontal="left" vertical="top" wrapText="1"/>
    </xf>
    <xf numFmtId="0" fontId="23" fillId="0" borderId="1" xfId="0" applyFont="1" applyBorder="1" applyAlignment="1" applyProtection="1">
      <alignment horizontal="left" vertical="top" wrapText="1"/>
    </xf>
    <xf numFmtId="0" fontId="3" fillId="0" borderId="1" xfId="0" applyFont="1" applyBorder="1" applyAlignment="1" applyProtection="1">
      <alignment horizontal="center" wrapText="1"/>
    </xf>
    <xf numFmtId="0" fontId="38" fillId="0" borderId="1" xfId="0" applyFont="1" applyBorder="1" applyAlignment="1" applyProtection="1">
      <alignment horizontal="left" vertical="top" wrapText="1"/>
    </xf>
    <xf numFmtId="0" fontId="34" fillId="0" borderId="0" xfId="0" applyFont="1" applyBorder="1" applyAlignment="1" applyProtection="1">
      <alignment horizontal="center" vertical="center"/>
    </xf>
    <xf numFmtId="0" fontId="19" fillId="6" borderId="5" xfId="0" applyFont="1" applyFill="1" applyBorder="1" applyAlignment="1" applyProtection="1">
      <alignment horizontal="left"/>
      <protection locked="0"/>
    </xf>
    <xf numFmtId="0" fontId="19" fillId="6" borderId="0" xfId="0" applyFont="1" applyFill="1" applyBorder="1" applyAlignment="1" applyProtection="1">
      <alignment horizontal="left"/>
      <protection locked="0"/>
    </xf>
    <xf numFmtId="0" fontId="19" fillId="0" borderId="1" xfId="0" applyFont="1" applyBorder="1" applyAlignment="1" applyProtection="1">
      <alignment horizontal="center"/>
    </xf>
    <xf numFmtId="0" fontId="39" fillId="0" borderId="1" xfId="0" applyFont="1" applyBorder="1" applyAlignment="1" applyProtection="1">
      <alignment horizontal="left" wrapText="1"/>
    </xf>
    <xf numFmtId="0" fontId="50" fillId="2" borderId="19" xfId="0" applyFont="1" applyFill="1" applyBorder="1" applyAlignment="1" applyProtection="1">
      <alignment horizontal="left"/>
    </xf>
    <xf numFmtId="0" fontId="50" fillId="2" borderId="5" xfId="0" applyFont="1" applyFill="1" applyBorder="1" applyAlignment="1" applyProtection="1">
      <alignment horizontal="left"/>
    </xf>
    <xf numFmtId="0" fontId="2" fillId="0" borderId="0" xfId="0" applyNumberFormat="1" applyFont="1" applyAlignment="1" applyProtection="1">
      <alignment horizontal="left" vertical="center" wrapText="1"/>
    </xf>
    <xf numFmtId="0" fontId="5" fillId="0" borderId="0" xfId="0" applyFont="1" applyAlignment="1">
      <alignment horizontal="left"/>
    </xf>
    <xf numFmtId="49" fontId="2" fillId="0" borderId="0" xfId="0" applyNumberFormat="1" applyFont="1" applyAlignment="1" applyProtection="1">
      <alignment horizontal="center"/>
    </xf>
    <xf numFmtId="0" fontId="51" fillId="0" borderId="0" xfId="0" applyNumberFormat="1" applyFont="1" applyBorder="1" applyAlignment="1" applyProtection="1">
      <alignment horizontal="left" vertical="center" wrapText="1"/>
    </xf>
    <xf numFmtId="0" fontId="3" fillId="0" borderId="0" xfId="0" applyFont="1" applyAlignment="1">
      <alignment horizontal="left"/>
    </xf>
    <xf numFmtId="0" fontId="37" fillId="0" borderId="0" xfId="0" applyFont="1" applyAlignment="1" applyProtection="1">
      <alignment horizontal="left" vertical="center" wrapText="1"/>
    </xf>
    <xf numFmtId="0" fontId="39" fillId="0" borderId="0" xfId="0" applyFont="1" applyAlignment="1" applyProtection="1">
      <alignment horizontal="left" vertical="center" wrapText="1"/>
    </xf>
    <xf numFmtId="0" fontId="0" fillId="0" borderId="0" xfId="0" applyAlignment="1" applyProtection="1">
      <alignment horizontal="left" vertical="center" wrapText="1"/>
    </xf>
    <xf numFmtId="0" fontId="52" fillId="0" borderId="0" xfId="0" applyFont="1" applyBorder="1" applyAlignment="1" applyProtection="1">
      <alignment horizontal="left"/>
    </xf>
    <xf numFmtId="0" fontId="37" fillId="2" borderId="1" xfId="0" applyFont="1" applyFill="1" applyBorder="1" applyAlignment="1" applyProtection="1">
      <alignment horizontal="left" vertical="center" wrapText="1"/>
    </xf>
    <xf numFmtId="0" fontId="5" fillId="0" borderId="0" xfId="0" applyFont="1" applyBorder="1" applyAlignment="1" applyProtection="1">
      <alignment horizontal="center"/>
    </xf>
    <xf numFmtId="0" fontId="2" fillId="2" borderId="1" xfId="0" applyFont="1" applyFill="1" applyBorder="1" applyAlignment="1" applyProtection="1">
      <alignment horizontal="left" wrapText="1"/>
    </xf>
    <xf numFmtId="0" fontId="2" fillId="0" borderId="1" xfId="0" applyFont="1" applyBorder="1" applyAlignment="1" applyProtection="1">
      <alignment horizontal="left" wrapText="1"/>
    </xf>
    <xf numFmtId="0" fontId="38" fillId="0" borderId="1" xfId="0" applyFont="1" applyFill="1" applyBorder="1" applyAlignment="1" applyProtection="1">
      <alignment horizontal="left" vertical="top" wrapText="1"/>
    </xf>
    <xf numFmtId="0" fontId="3" fillId="0" borderId="23" xfId="0" applyFont="1" applyBorder="1" applyAlignment="1" applyProtection="1">
      <alignment horizontal="center"/>
    </xf>
    <xf numFmtId="0" fontId="3" fillId="0" borderId="1" xfId="0" applyFont="1" applyBorder="1" applyAlignment="1" applyProtection="1">
      <alignment horizontal="center"/>
    </xf>
    <xf numFmtId="165" fontId="23" fillId="4" borderId="1" xfId="0" applyNumberFormat="1" applyFont="1" applyFill="1" applyBorder="1" applyAlignment="1" applyProtection="1">
      <alignment horizontal="left"/>
    </xf>
    <xf numFmtId="0" fontId="50" fillId="2" borderId="8" xfId="0" applyFont="1" applyFill="1" applyBorder="1" applyAlignment="1" applyProtection="1">
      <alignment horizontal="left"/>
    </xf>
    <xf numFmtId="0" fontId="50" fillId="2" borderId="0" xfId="0" applyFont="1" applyFill="1" applyBorder="1" applyAlignment="1" applyProtection="1">
      <alignment horizontal="left"/>
    </xf>
    <xf numFmtId="0" fontId="50" fillId="2" borderId="10" xfId="0" applyFont="1" applyFill="1" applyBorder="1" applyAlignment="1" applyProtection="1">
      <alignment horizontal="left"/>
    </xf>
    <xf numFmtId="0" fontId="50" fillId="2" borderId="7" xfId="0" applyFont="1" applyFill="1" applyBorder="1" applyAlignment="1" applyProtection="1">
      <alignment horizontal="left"/>
    </xf>
    <xf numFmtId="0" fontId="19" fillId="2" borderId="1" xfId="0" applyFont="1" applyFill="1" applyBorder="1" applyAlignment="1" applyProtection="1">
      <alignment horizontal="left" wrapText="1"/>
    </xf>
    <xf numFmtId="0" fontId="28" fillId="0" borderId="1" xfId="0" applyFont="1" applyBorder="1" applyAlignment="1" applyProtection="1">
      <alignment horizontal="center"/>
    </xf>
    <xf numFmtId="0" fontId="0" fillId="0" borderId="11" xfId="0" applyBorder="1" applyAlignment="1" applyProtection="1">
      <alignment horizontal="center"/>
    </xf>
    <xf numFmtId="0" fontId="0" fillId="0" borderId="17" xfId="0" applyNumberFormat="1" applyFill="1" applyBorder="1" applyAlignment="1" applyProtection="1">
      <alignment horizontal="left" vertical="center" wrapText="1"/>
    </xf>
    <xf numFmtId="0" fontId="0" fillId="0" borderId="18" xfId="0" applyNumberFormat="1" applyFill="1" applyBorder="1" applyAlignment="1" applyProtection="1">
      <alignment horizontal="left" vertical="center" wrapText="1"/>
    </xf>
    <xf numFmtId="0" fontId="1" fillId="0" borderId="17" xfId="0" applyNumberFormat="1" applyFont="1" applyFill="1" applyBorder="1" applyAlignment="1" applyProtection="1">
      <alignment horizontal="left" vertical="center" wrapText="1"/>
    </xf>
    <xf numFmtId="0" fontId="1" fillId="0" borderId="18" xfId="0" applyNumberFormat="1" applyFont="1" applyFill="1" applyBorder="1" applyAlignment="1" applyProtection="1">
      <alignment horizontal="left" vertical="center" wrapText="1"/>
    </xf>
    <xf numFmtId="0" fontId="0" fillId="0" borderId="17" xfId="0" applyNumberFormat="1" applyBorder="1" applyAlignment="1" applyProtection="1">
      <alignment horizontal="left" vertical="center" wrapText="1"/>
    </xf>
    <xf numFmtId="0" fontId="0" fillId="0" borderId="18" xfId="0" applyNumberFormat="1" applyBorder="1" applyAlignment="1" applyProtection="1">
      <alignment horizontal="left" vertical="center" wrapText="1"/>
    </xf>
    <xf numFmtId="0" fontId="1" fillId="0" borderId="17" xfId="0" applyNumberFormat="1" applyFont="1" applyBorder="1" applyAlignment="1" applyProtection="1">
      <alignment horizontal="left" vertical="center" wrapText="1"/>
    </xf>
    <xf numFmtId="0" fontId="1" fillId="0" borderId="18" xfId="0" applyNumberFormat="1" applyFont="1" applyBorder="1" applyAlignment="1" applyProtection="1">
      <alignment horizontal="left" vertical="center" wrapText="1"/>
    </xf>
    <xf numFmtId="49" fontId="1" fillId="0" borderId="2" xfId="0" applyNumberFormat="1" applyFont="1" applyFill="1" applyBorder="1" applyAlignment="1" applyProtection="1">
      <alignment horizontal="center" vertical="center" wrapText="1"/>
    </xf>
    <xf numFmtId="49" fontId="1" fillId="0" borderId="12" xfId="0" applyNumberFormat="1" applyFont="1" applyFill="1" applyBorder="1" applyAlignment="1" applyProtection="1">
      <alignment horizontal="center" vertical="center" wrapText="1"/>
    </xf>
    <xf numFmtId="49" fontId="1" fillId="0" borderId="13" xfId="0" applyNumberFormat="1" applyFont="1" applyFill="1" applyBorder="1" applyAlignment="1" applyProtection="1">
      <alignment horizontal="center" vertical="center" wrapText="1"/>
    </xf>
    <xf numFmtId="0" fontId="1" fillId="0" borderId="17" xfId="0" applyNumberFormat="1" applyFont="1" applyFill="1" applyBorder="1" applyAlignment="1" applyProtection="1">
      <alignment horizontal="center" vertical="center" wrapText="1"/>
    </xf>
    <xf numFmtId="0" fontId="1" fillId="0" borderId="18" xfId="0" applyNumberFormat="1" applyFont="1" applyFill="1" applyBorder="1" applyAlignment="1" applyProtection="1">
      <alignment horizontal="center" vertical="center" wrapText="1"/>
    </xf>
    <xf numFmtId="0" fontId="1" fillId="3" borderId="17" xfId="0" applyNumberFormat="1" applyFont="1" applyFill="1" applyBorder="1" applyAlignment="1" applyProtection="1">
      <alignment horizontal="left" vertical="center" wrapText="1"/>
    </xf>
    <xf numFmtId="0" fontId="1" fillId="3" borderId="18" xfId="0" applyNumberFormat="1" applyFont="1" applyFill="1" applyBorder="1" applyAlignment="1" applyProtection="1">
      <alignment horizontal="left" vertical="center" wrapText="1"/>
    </xf>
    <xf numFmtId="0" fontId="1" fillId="0" borderId="2" xfId="0" applyNumberFormat="1" applyFont="1" applyFill="1" applyBorder="1" applyAlignment="1" applyProtection="1">
      <alignment horizontal="center" vertical="center" wrapText="1"/>
    </xf>
    <xf numFmtId="0" fontId="1" fillId="0" borderId="12" xfId="0" applyNumberFormat="1" applyFont="1" applyFill="1" applyBorder="1" applyAlignment="1" applyProtection="1">
      <alignment horizontal="center" vertical="center" wrapText="1"/>
    </xf>
    <xf numFmtId="0" fontId="1" fillId="0" borderId="13" xfId="0" applyNumberFormat="1" applyFont="1" applyFill="1" applyBorder="1" applyAlignment="1" applyProtection="1">
      <alignment horizontal="center" vertical="center" wrapText="1"/>
    </xf>
    <xf numFmtId="0" fontId="0" fillId="0" borderId="17" xfId="0" applyNumberFormat="1" applyBorder="1" applyAlignment="1" applyProtection="1">
      <alignment horizontal="center" wrapText="1"/>
    </xf>
    <xf numFmtId="0" fontId="0" fillId="0" borderId="18" xfId="0" applyNumberFormat="1" applyBorder="1" applyAlignment="1" applyProtection="1">
      <alignment horizontal="center" wrapText="1"/>
    </xf>
    <xf numFmtId="0" fontId="1" fillId="0" borderId="17" xfId="0" applyNumberFormat="1" applyFont="1" applyFill="1" applyBorder="1" applyAlignment="1" applyProtection="1">
      <alignment horizontal="center" wrapText="1"/>
    </xf>
    <xf numFmtId="0" fontId="1" fillId="0" borderId="18" xfId="0" applyNumberFormat="1" applyFont="1" applyFill="1" applyBorder="1" applyAlignment="1" applyProtection="1">
      <alignment horizontal="center" wrapText="1"/>
    </xf>
    <xf numFmtId="0" fontId="1" fillId="0" borderId="9" xfId="0" applyFont="1" applyBorder="1" applyAlignment="1">
      <alignment horizontal="left" wrapText="1"/>
    </xf>
    <xf numFmtId="0" fontId="0" fillId="0" borderId="9" xfId="0" applyBorder="1" applyAlignment="1">
      <alignment horizontal="left" wrapText="1"/>
    </xf>
    <xf numFmtId="0" fontId="0" fillId="0" borderId="0" xfId="0" applyAlignment="1">
      <alignment horizontal="left" wrapText="1"/>
    </xf>
    <xf numFmtId="175" fontId="1" fillId="0" borderId="1" xfId="0" applyNumberFormat="1" applyFont="1" applyFill="1" applyBorder="1" applyAlignment="1">
      <alignment horizontal="center"/>
    </xf>
    <xf numFmtId="0" fontId="0" fillId="0" borderId="0" xfId="0" applyFill="1" applyAlignment="1">
      <alignment horizontal="left"/>
    </xf>
    <xf numFmtId="0" fontId="1" fillId="0" borderId="1" xfId="0" applyFont="1"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0" xfId="0" applyFill="1" applyAlignment="1" applyProtection="1">
      <alignment horizontal="left"/>
    </xf>
    <xf numFmtId="0" fontId="1" fillId="0" borderId="1" xfId="0" applyFont="1" applyFill="1" applyBorder="1" applyAlignment="1" applyProtection="1">
      <alignment horizontal="center" vertical="center" wrapText="1"/>
    </xf>
    <xf numFmtId="174" fontId="1" fillId="0" borderId="14" xfId="0" applyNumberFormat="1" applyFont="1" applyFill="1" applyBorder="1" applyAlignment="1" applyProtection="1">
      <alignment horizontal="center" vertical="center"/>
    </xf>
    <xf numFmtId="174" fontId="1" fillId="0" borderId="9" xfId="0" applyNumberFormat="1" applyFont="1" applyFill="1" applyBorder="1" applyAlignment="1" applyProtection="1">
      <alignment horizontal="center" vertical="center"/>
    </xf>
    <xf numFmtId="174" fontId="1" fillId="0" borderId="15" xfId="0" applyNumberFormat="1" applyFont="1" applyFill="1" applyBorder="1" applyAlignment="1" applyProtection="1">
      <alignment horizontal="center" vertical="center"/>
    </xf>
    <xf numFmtId="175" fontId="1" fillId="0" borderId="2" xfId="0" applyNumberFormat="1" applyFont="1" applyFill="1" applyBorder="1" applyAlignment="1" applyProtection="1">
      <alignment horizontal="center" vertical="center"/>
    </xf>
    <xf numFmtId="175" fontId="1" fillId="0" borderId="12" xfId="0" applyNumberFormat="1" applyFont="1" applyFill="1" applyBorder="1" applyAlignment="1" applyProtection="1">
      <alignment horizontal="center" vertical="center"/>
    </xf>
    <xf numFmtId="175" fontId="1" fillId="0" borderId="13" xfId="0" applyNumberFormat="1" applyFont="1" applyFill="1" applyBorder="1" applyAlignment="1" applyProtection="1">
      <alignment horizontal="center" vertical="center"/>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0" xfId="0" applyFont="1" applyAlignment="1" applyProtection="1">
      <alignment horizontal="left" vertical="center" wrapText="1"/>
    </xf>
    <xf numFmtId="0" fontId="45" fillId="2" borderId="2" xfId="0" applyNumberFormat="1" applyFont="1" applyFill="1" applyBorder="1" applyAlignment="1" applyProtection="1">
      <alignment horizontal="center" wrapText="1"/>
    </xf>
    <xf numFmtId="0" fontId="45" fillId="2" borderId="12" xfId="0" applyNumberFormat="1" applyFont="1" applyFill="1" applyBorder="1" applyAlignment="1" applyProtection="1">
      <alignment horizontal="center" wrapText="1"/>
    </xf>
    <xf numFmtId="0" fontId="45" fillId="2" borderId="13" xfId="0" applyNumberFormat="1" applyFont="1" applyFill="1" applyBorder="1" applyAlignment="1" applyProtection="1">
      <alignment horizontal="center" wrapText="1"/>
    </xf>
    <xf numFmtId="172" fontId="15" fillId="0" borderId="11" xfId="0" applyNumberFormat="1" applyFont="1" applyBorder="1" applyAlignment="1" applyProtection="1">
      <alignment horizontal="left" vertical="top"/>
    </xf>
    <xf numFmtId="0" fontId="46" fillId="0" borderId="0" xfId="0" applyFont="1" applyAlignment="1" applyProtection="1">
      <alignment horizontal="left" vertical="center" wrapText="1"/>
    </xf>
    <xf numFmtId="0" fontId="0" fillId="0" borderId="17" xfId="0" applyNumberFormat="1" applyBorder="1" applyAlignment="1" applyProtection="1">
      <alignment horizontal="center" vertical="center" wrapText="1"/>
    </xf>
    <xf numFmtId="0" fontId="0" fillId="0" borderId="16" xfId="0" applyNumberFormat="1" applyBorder="1" applyAlignment="1" applyProtection="1">
      <alignment horizontal="center" vertical="center" wrapText="1"/>
    </xf>
    <xf numFmtId="0" fontId="0" fillId="0" borderId="18" xfId="0" applyNumberFormat="1" applyBorder="1" applyAlignment="1" applyProtection="1">
      <alignment horizontal="center" vertical="center" wrapText="1"/>
    </xf>
  </cellXfs>
  <cellStyles count="4">
    <cellStyle name="Euro" xfId="1" xr:uid="{00000000-0005-0000-0000-000000000000}"/>
    <cellStyle name="Prozent" xfId="2" builtinId="5"/>
    <cellStyle name="Standard" xfId="0" builtinId="0"/>
    <cellStyle name="Währung" xfId="3" builtinId="4"/>
  </cellStyles>
  <dxfs count="16">
    <dxf>
      <font>
        <b/>
        <i val="0"/>
        <color theme="0"/>
      </font>
      <fill>
        <patternFill>
          <fgColor rgb="FFFF0000"/>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X$5" noThreeD="1"/>
</file>

<file path=xl/ctrlProps/ctrlProp2.xml><?xml version="1.0" encoding="utf-8"?>
<formControlPr xmlns="http://schemas.microsoft.com/office/spreadsheetml/2009/9/main" objectType="Radio"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133350</xdr:colOff>
          <xdr:row>4</xdr:row>
          <xdr:rowOff>0</xdr:rowOff>
        </xdr:from>
        <xdr:to>
          <xdr:col>10</xdr:col>
          <xdr:colOff>504825</xdr:colOff>
          <xdr:row>5</xdr:row>
          <xdr:rowOff>76200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D9D9D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xdr:row>
          <xdr:rowOff>209550</xdr:rowOff>
        </xdr:from>
        <xdr:to>
          <xdr:col>10</xdr:col>
          <xdr:colOff>676275</xdr:colOff>
          <xdr:row>6</xdr:row>
          <xdr:rowOff>47625</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X76"/>
  <sheetViews>
    <sheetView tabSelected="1" showWhiteSpace="0" topLeftCell="A44" zoomScale="80" zoomScaleNormal="80" workbookViewId="0">
      <selection activeCell="H71" sqref="H71"/>
    </sheetView>
  </sheetViews>
  <sheetFormatPr baseColWidth="10" defaultRowHeight="15" x14ac:dyDescent="0.2"/>
  <cols>
    <col min="1" max="1" width="3" customWidth="1"/>
    <col min="2" max="2" width="6.28515625" style="1" customWidth="1"/>
    <col min="3" max="3" width="14.28515625" customWidth="1"/>
    <col min="4" max="4" width="5.7109375" customWidth="1"/>
    <col min="5" max="5" width="1.5703125" customWidth="1"/>
    <col min="6" max="6" width="5.7109375" customWidth="1"/>
    <col min="7" max="7" width="1.5703125" customWidth="1"/>
    <col min="8" max="8" width="48.42578125" customWidth="1"/>
    <col min="9" max="9" width="18.7109375" customWidth="1"/>
    <col min="10" max="12" width="16.7109375" bestFit="1" customWidth="1"/>
    <col min="13" max="13" width="16.7109375" customWidth="1"/>
  </cols>
  <sheetData>
    <row r="1" spans="2:24" s="20" customFormat="1" x14ac:dyDescent="0.2">
      <c r="B1" s="30"/>
    </row>
    <row r="2" spans="2:24" s="20" customFormat="1" ht="21.75" customHeight="1" x14ac:dyDescent="0.2">
      <c r="B2" s="236" t="s">
        <v>142</v>
      </c>
      <c r="C2" s="236"/>
      <c r="D2" s="236"/>
      <c r="E2" s="236"/>
      <c r="F2" s="236"/>
      <c r="G2" s="236"/>
      <c r="H2" s="236"/>
      <c r="I2" s="236"/>
      <c r="J2" s="236"/>
      <c r="K2" s="236"/>
      <c r="L2" s="236"/>
      <c r="M2" s="236"/>
    </row>
    <row r="3" spans="2:24" s="20" customFormat="1" ht="21.6" customHeight="1" thickBot="1" x14ac:dyDescent="0.3">
      <c r="B3" s="44"/>
      <c r="C3" s="44"/>
      <c r="D3" s="44"/>
      <c r="E3" s="44"/>
      <c r="F3" s="44"/>
      <c r="G3" s="44"/>
      <c r="H3" s="44"/>
      <c r="I3" s="44"/>
      <c r="J3" s="44"/>
      <c r="L3" s="45" t="s">
        <v>49</v>
      </c>
      <c r="M3" s="46" t="s">
        <v>48</v>
      </c>
    </row>
    <row r="4" spans="2:24" s="20" customFormat="1" ht="16.5" x14ac:dyDescent="0.25">
      <c r="B4" s="241" t="s">
        <v>118</v>
      </c>
      <c r="C4" s="242"/>
      <c r="D4" s="237">
        <v>2026</v>
      </c>
      <c r="E4" s="237"/>
      <c r="F4" s="237"/>
      <c r="G4" s="237"/>
      <c r="H4" s="237"/>
      <c r="I4" s="5" t="s">
        <v>5</v>
      </c>
      <c r="J4" s="138"/>
      <c r="K4" s="55"/>
      <c r="L4" s="55"/>
      <c r="M4" s="3"/>
    </row>
    <row r="5" spans="2:24" s="20" customFormat="1" ht="18" x14ac:dyDescent="0.25">
      <c r="B5" s="260" t="s">
        <v>117</v>
      </c>
      <c r="C5" s="261"/>
      <c r="D5" s="238" t="s">
        <v>146</v>
      </c>
      <c r="E5" s="238"/>
      <c r="F5" s="238"/>
      <c r="G5" s="238"/>
      <c r="H5" s="238"/>
      <c r="I5" s="42" t="s">
        <v>4</v>
      </c>
      <c r="J5" s="139"/>
      <c r="K5" s="140"/>
      <c r="L5" s="53"/>
      <c r="M5" s="4"/>
      <c r="N5" s="31"/>
      <c r="X5" s="29">
        <v>1</v>
      </c>
    </row>
    <row r="6" spans="2:24" s="20" customFormat="1" ht="16.5" x14ac:dyDescent="0.25">
      <c r="B6" s="260" t="s">
        <v>115</v>
      </c>
      <c r="C6" s="261"/>
      <c r="D6" s="133">
        <v>1</v>
      </c>
      <c r="E6" s="130">
        <v>4</v>
      </c>
      <c r="F6" s="135"/>
      <c r="G6" s="132" t="s">
        <v>131</v>
      </c>
      <c r="H6" s="136">
        <v>2026</v>
      </c>
      <c r="I6" s="122" t="s">
        <v>41</v>
      </c>
      <c r="J6" s="141"/>
      <c r="K6" s="142"/>
      <c r="L6" s="53"/>
      <c r="M6" s="4"/>
    </row>
    <row r="7" spans="2:24" s="20" customFormat="1" ht="17.25" thickBot="1" x14ac:dyDescent="0.3">
      <c r="B7" s="262" t="s">
        <v>116</v>
      </c>
      <c r="C7" s="263"/>
      <c r="D7" s="134">
        <v>31</v>
      </c>
      <c r="E7" s="131" t="s">
        <v>131</v>
      </c>
      <c r="F7" s="134"/>
      <c r="G7" s="131" t="s">
        <v>131</v>
      </c>
      <c r="H7" s="137"/>
      <c r="I7" s="43"/>
      <c r="J7" s="143"/>
      <c r="K7" s="144"/>
      <c r="L7" s="145"/>
      <c r="M7" s="146"/>
    </row>
    <row r="8" spans="2:24" s="20" customFormat="1" ht="18" customHeight="1" x14ac:dyDescent="0.25">
      <c r="B8" s="160"/>
      <c r="C8" s="161"/>
      <c r="D8" s="161"/>
      <c r="E8" s="161"/>
      <c r="F8" s="161"/>
      <c r="G8" s="161"/>
      <c r="H8" s="161"/>
      <c r="I8" s="9" t="s">
        <v>1</v>
      </c>
      <c r="J8" s="147">
        <f>H6</f>
        <v>2026</v>
      </c>
      <c r="K8" s="147">
        <f>J8+1</f>
        <v>2027</v>
      </c>
      <c r="L8" s="147">
        <f>K8+1</f>
        <v>2028</v>
      </c>
      <c r="M8" s="162">
        <f>L8+1</f>
        <v>2029</v>
      </c>
    </row>
    <row r="9" spans="2:24" s="20" customFormat="1" ht="15.75" x14ac:dyDescent="0.25">
      <c r="B9" s="163"/>
      <c r="C9" s="47" t="s">
        <v>47</v>
      </c>
      <c r="D9" s="47"/>
      <c r="E9" s="47"/>
      <c r="F9" s="47"/>
      <c r="G9" s="47"/>
      <c r="H9" s="47"/>
      <c r="I9" s="158"/>
      <c r="J9" s="2"/>
      <c r="K9" s="6"/>
      <c r="L9" s="6"/>
      <c r="M9" s="164"/>
    </row>
    <row r="10" spans="2:24" s="20" customFormat="1" ht="12" customHeight="1" x14ac:dyDescent="0.25">
      <c r="B10" s="165"/>
      <c r="C10" s="239"/>
      <c r="D10" s="239"/>
      <c r="E10" s="239"/>
      <c r="F10" s="239"/>
      <c r="G10" s="239"/>
      <c r="H10" s="239"/>
      <c r="I10" s="158"/>
      <c r="J10" s="2"/>
      <c r="K10" s="6"/>
      <c r="L10" s="6"/>
      <c r="M10" s="164"/>
    </row>
    <row r="11" spans="2:24" s="20" customFormat="1" ht="18" x14ac:dyDescent="0.25">
      <c r="B11" s="166">
        <v>1</v>
      </c>
      <c r="C11" s="264" t="s">
        <v>42</v>
      </c>
      <c r="D11" s="264"/>
      <c r="E11" s="264"/>
      <c r="F11" s="264"/>
      <c r="G11" s="264"/>
      <c r="H11" s="264"/>
      <c r="I11" s="152">
        <f>SUM(J11:M11)</f>
        <v>0</v>
      </c>
      <c r="J11" s="158">
        <f>ROUND(SUM(J12+J34),2)</f>
        <v>0</v>
      </c>
      <c r="K11" s="158">
        <f>ROUND(SUM(K12+K34),2)</f>
        <v>0</v>
      </c>
      <c r="L11" s="158">
        <f>ROUND(SUM(L12+L34),2)</f>
        <v>0</v>
      </c>
      <c r="M11" s="167">
        <f>ROUND(SUM(M12+M34),2)</f>
        <v>0</v>
      </c>
    </row>
    <row r="12" spans="2:24" s="20" customFormat="1" ht="48" customHeight="1" x14ac:dyDescent="0.25">
      <c r="B12" s="168" t="s">
        <v>43</v>
      </c>
      <c r="C12" s="240" t="s">
        <v>104</v>
      </c>
      <c r="D12" s="240"/>
      <c r="E12" s="240"/>
      <c r="F12" s="240"/>
      <c r="G12" s="240"/>
      <c r="H12" s="240"/>
      <c r="I12" s="159">
        <f>SUM(J12:M12)</f>
        <v>0</v>
      </c>
      <c r="J12" s="109">
        <f>SUM(J13:J32)</f>
        <v>0</v>
      </c>
      <c r="K12" s="109">
        <f>SUM(K13:K32)</f>
        <v>0</v>
      </c>
      <c r="L12" s="109">
        <f>SUM(L13:L32)</f>
        <v>0</v>
      </c>
      <c r="M12" s="169">
        <f>SUM(M13:M32)</f>
        <v>0</v>
      </c>
    </row>
    <row r="13" spans="2:24" s="20" customFormat="1" ht="15.75" x14ac:dyDescent="0.25">
      <c r="B13" s="165"/>
      <c r="C13" s="259" t="str">
        <f>'K-Hilfe Personalkosten'!B10&amp;"; "&amp;'K-Hilfe Personalkosten'!C10&amp;"; "&amp;'K-Hilfe Personalkosten'!E10</f>
        <v xml:space="preserve">; ; </v>
      </c>
      <c r="D13" s="259"/>
      <c r="E13" s="259"/>
      <c r="F13" s="259"/>
      <c r="G13" s="259"/>
      <c r="H13" s="259"/>
      <c r="I13" s="159">
        <f t="shared" ref="I13:I32" si="0">SUM(J13:M13)</f>
        <v>0</v>
      </c>
      <c r="J13" s="83">
        <f>'K-Hilfe Personalkosten'!R10+'K-Hilfe Personalkosten'!D37</f>
        <v>0</v>
      </c>
      <c r="K13" s="83">
        <f>'K-Hilfe Personalkosten'!S10+'K-Hilfe Personalkosten'!E37</f>
        <v>0</v>
      </c>
      <c r="L13" s="83">
        <f>'K-Hilfe Personalkosten'!T10+'K-Hilfe Personalkosten'!F37</f>
        <v>0</v>
      </c>
      <c r="M13" s="170">
        <f>'K-Hilfe Personalkosten'!U10+'K-Hilfe Personalkosten'!G37</f>
        <v>0</v>
      </c>
    </row>
    <row r="14" spans="2:24" s="20" customFormat="1" ht="15.75" x14ac:dyDescent="0.25">
      <c r="B14" s="165"/>
      <c r="C14" s="259" t="str">
        <f>'K-Hilfe Personalkosten'!B11&amp;"; "&amp;'K-Hilfe Personalkosten'!C11&amp;"; "&amp;'K-Hilfe Personalkosten'!E11</f>
        <v xml:space="preserve">; ; </v>
      </c>
      <c r="D14" s="259"/>
      <c r="E14" s="259"/>
      <c r="F14" s="259"/>
      <c r="G14" s="259"/>
      <c r="H14" s="259"/>
      <c r="I14" s="159">
        <f t="shared" si="0"/>
        <v>0</v>
      </c>
      <c r="J14" s="83">
        <f>'K-Hilfe Personalkosten'!R11+'K-Hilfe Personalkosten'!D38</f>
        <v>0</v>
      </c>
      <c r="K14" s="83">
        <f>'K-Hilfe Personalkosten'!S11+'K-Hilfe Personalkosten'!E38</f>
        <v>0</v>
      </c>
      <c r="L14" s="83">
        <f>'K-Hilfe Personalkosten'!T11+'K-Hilfe Personalkosten'!F38</f>
        <v>0</v>
      </c>
      <c r="M14" s="170">
        <f>'K-Hilfe Personalkosten'!U11+'K-Hilfe Personalkosten'!G38</f>
        <v>0</v>
      </c>
    </row>
    <row r="15" spans="2:24" s="20" customFormat="1" ht="15.75" x14ac:dyDescent="0.25">
      <c r="B15" s="165"/>
      <c r="C15" s="259" t="str">
        <f>'K-Hilfe Personalkosten'!B12&amp;"; "&amp;'K-Hilfe Personalkosten'!C12&amp;"; "&amp;'K-Hilfe Personalkosten'!E12</f>
        <v xml:space="preserve">; ; </v>
      </c>
      <c r="D15" s="259"/>
      <c r="E15" s="259"/>
      <c r="F15" s="259"/>
      <c r="G15" s="259"/>
      <c r="H15" s="259"/>
      <c r="I15" s="159">
        <f t="shared" si="0"/>
        <v>0</v>
      </c>
      <c r="J15" s="83">
        <f>'K-Hilfe Personalkosten'!R12+'K-Hilfe Personalkosten'!D39</f>
        <v>0</v>
      </c>
      <c r="K15" s="83">
        <f>'K-Hilfe Personalkosten'!S12+'K-Hilfe Personalkosten'!E39</f>
        <v>0</v>
      </c>
      <c r="L15" s="83">
        <f>'K-Hilfe Personalkosten'!T12+'K-Hilfe Personalkosten'!F39</f>
        <v>0</v>
      </c>
      <c r="M15" s="170">
        <f>'K-Hilfe Personalkosten'!U12+'K-Hilfe Personalkosten'!G39</f>
        <v>0</v>
      </c>
    </row>
    <row r="16" spans="2:24" s="20" customFormat="1" ht="15.75" x14ac:dyDescent="0.25">
      <c r="B16" s="165"/>
      <c r="C16" s="259" t="str">
        <f>'K-Hilfe Personalkosten'!B13&amp;"; "&amp;'K-Hilfe Personalkosten'!C13&amp;"; "&amp;'K-Hilfe Personalkosten'!E13</f>
        <v xml:space="preserve">; ; </v>
      </c>
      <c r="D16" s="259"/>
      <c r="E16" s="259"/>
      <c r="F16" s="259"/>
      <c r="G16" s="259"/>
      <c r="H16" s="259"/>
      <c r="I16" s="159">
        <f t="shared" si="0"/>
        <v>0</v>
      </c>
      <c r="J16" s="83">
        <f>'K-Hilfe Personalkosten'!R13+'K-Hilfe Personalkosten'!D40</f>
        <v>0</v>
      </c>
      <c r="K16" s="83">
        <f>'K-Hilfe Personalkosten'!S13+'K-Hilfe Personalkosten'!E40</f>
        <v>0</v>
      </c>
      <c r="L16" s="83">
        <f>'K-Hilfe Personalkosten'!T13+'K-Hilfe Personalkosten'!F40</f>
        <v>0</v>
      </c>
      <c r="M16" s="170">
        <f>'K-Hilfe Personalkosten'!U13+'K-Hilfe Personalkosten'!G40</f>
        <v>0</v>
      </c>
    </row>
    <row r="17" spans="2:13" s="20" customFormat="1" ht="15.75" x14ac:dyDescent="0.25">
      <c r="B17" s="165"/>
      <c r="C17" s="259" t="str">
        <f>'K-Hilfe Personalkosten'!B14&amp;"; "&amp;'K-Hilfe Personalkosten'!C14&amp;"; "&amp;'K-Hilfe Personalkosten'!E14</f>
        <v xml:space="preserve">; ; </v>
      </c>
      <c r="D17" s="259"/>
      <c r="E17" s="259"/>
      <c r="F17" s="259"/>
      <c r="G17" s="259"/>
      <c r="H17" s="259"/>
      <c r="I17" s="159">
        <f t="shared" si="0"/>
        <v>0</v>
      </c>
      <c r="J17" s="83">
        <f>'K-Hilfe Personalkosten'!R14+'K-Hilfe Personalkosten'!D41</f>
        <v>0</v>
      </c>
      <c r="K17" s="83">
        <f>'K-Hilfe Personalkosten'!S14+'K-Hilfe Personalkosten'!E41</f>
        <v>0</v>
      </c>
      <c r="L17" s="83">
        <f>'K-Hilfe Personalkosten'!T14+'K-Hilfe Personalkosten'!F41</f>
        <v>0</v>
      </c>
      <c r="M17" s="170">
        <f>'K-Hilfe Personalkosten'!U14+'K-Hilfe Personalkosten'!G41</f>
        <v>0</v>
      </c>
    </row>
    <row r="18" spans="2:13" s="20" customFormat="1" ht="15.75" x14ac:dyDescent="0.25">
      <c r="B18" s="165"/>
      <c r="C18" s="259" t="str">
        <f>'K-Hilfe Personalkosten'!B15&amp;"; "&amp;'K-Hilfe Personalkosten'!C15&amp;"; "&amp;'K-Hilfe Personalkosten'!E15</f>
        <v xml:space="preserve">; ; </v>
      </c>
      <c r="D18" s="259"/>
      <c r="E18" s="259"/>
      <c r="F18" s="259"/>
      <c r="G18" s="259"/>
      <c r="H18" s="259"/>
      <c r="I18" s="159">
        <f t="shared" si="0"/>
        <v>0</v>
      </c>
      <c r="J18" s="83">
        <f>'K-Hilfe Personalkosten'!R15+'K-Hilfe Personalkosten'!D42</f>
        <v>0</v>
      </c>
      <c r="K18" s="83">
        <f>'K-Hilfe Personalkosten'!S15+'K-Hilfe Personalkosten'!E42</f>
        <v>0</v>
      </c>
      <c r="L18" s="83">
        <f>'K-Hilfe Personalkosten'!T15+'K-Hilfe Personalkosten'!F42</f>
        <v>0</v>
      </c>
      <c r="M18" s="170">
        <f>'K-Hilfe Personalkosten'!U15+'K-Hilfe Personalkosten'!G42</f>
        <v>0</v>
      </c>
    </row>
    <row r="19" spans="2:13" s="20" customFormat="1" ht="15.75" x14ac:dyDescent="0.25">
      <c r="B19" s="165"/>
      <c r="C19" s="259" t="str">
        <f>'K-Hilfe Personalkosten'!B16&amp;"; "&amp;'K-Hilfe Personalkosten'!C16&amp;"; "&amp;'K-Hilfe Personalkosten'!E16</f>
        <v xml:space="preserve">; ; </v>
      </c>
      <c r="D19" s="259"/>
      <c r="E19" s="259"/>
      <c r="F19" s="259"/>
      <c r="G19" s="259"/>
      <c r="H19" s="259"/>
      <c r="I19" s="159">
        <f t="shared" si="0"/>
        <v>0</v>
      </c>
      <c r="J19" s="83">
        <f>'K-Hilfe Personalkosten'!R16+'K-Hilfe Personalkosten'!D43</f>
        <v>0</v>
      </c>
      <c r="K19" s="83">
        <f>'K-Hilfe Personalkosten'!S16+'K-Hilfe Personalkosten'!E43</f>
        <v>0</v>
      </c>
      <c r="L19" s="83">
        <f>'K-Hilfe Personalkosten'!T16+'K-Hilfe Personalkosten'!F43</f>
        <v>0</v>
      </c>
      <c r="M19" s="170">
        <f>'K-Hilfe Personalkosten'!U16+'K-Hilfe Personalkosten'!G43</f>
        <v>0</v>
      </c>
    </row>
    <row r="20" spans="2:13" s="20" customFormat="1" ht="15.75" x14ac:dyDescent="0.25">
      <c r="B20" s="165"/>
      <c r="C20" s="259" t="str">
        <f>'K-Hilfe Personalkosten'!B17&amp;"; "&amp;'K-Hilfe Personalkosten'!C17&amp;"; "&amp;'K-Hilfe Personalkosten'!E17</f>
        <v xml:space="preserve">; ; </v>
      </c>
      <c r="D20" s="259"/>
      <c r="E20" s="259"/>
      <c r="F20" s="259"/>
      <c r="G20" s="259"/>
      <c r="H20" s="259"/>
      <c r="I20" s="159">
        <f t="shared" si="0"/>
        <v>0</v>
      </c>
      <c r="J20" s="83">
        <f>'K-Hilfe Personalkosten'!R17+'K-Hilfe Personalkosten'!D44</f>
        <v>0</v>
      </c>
      <c r="K20" s="83">
        <f>'K-Hilfe Personalkosten'!S17+'K-Hilfe Personalkosten'!E44</f>
        <v>0</v>
      </c>
      <c r="L20" s="83">
        <f>'K-Hilfe Personalkosten'!T17+'K-Hilfe Personalkosten'!F44</f>
        <v>0</v>
      </c>
      <c r="M20" s="170">
        <f>'K-Hilfe Personalkosten'!U17+'K-Hilfe Personalkosten'!G44</f>
        <v>0</v>
      </c>
    </row>
    <row r="21" spans="2:13" s="20" customFormat="1" ht="15.75" x14ac:dyDescent="0.25">
      <c r="B21" s="165"/>
      <c r="C21" s="259" t="str">
        <f>'K-Hilfe Personalkosten'!B18&amp;"; "&amp;'K-Hilfe Personalkosten'!C18&amp;"; "&amp;'K-Hilfe Personalkosten'!E18</f>
        <v xml:space="preserve">; ; </v>
      </c>
      <c r="D21" s="259"/>
      <c r="E21" s="259"/>
      <c r="F21" s="259"/>
      <c r="G21" s="259"/>
      <c r="H21" s="259"/>
      <c r="I21" s="159">
        <f t="shared" si="0"/>
        <v>0</v>
      </c>
      <c r="J21" s="83">
        <f>'K-Hilfe Personalkosten'!R18+'K-Hilfe Personalkosten'!D45</f>
        <v>0</v>
      </c>
      <c r="K21" s="83">
        <f>'K-Hilfe Personalkosten'!S18+'K-Hilfe Personalkosten'!E45</f>
        <v>0</v>
      </c>
      <c r="L21" s="83">
        <f>'K-Hilfe Personalkosten'!T18+'K-Hilfe Personalkosten'!F45</f>
        <v>0</v>
      </c>
      <c r="M21" s="170">
        <f>'K-Hilfe Personalkosten'!U18+'K-Hilfe Personalkosten'!G45</f>
        <v>0</v>
      </c>
    </row>
    <row r="22" spans="2:13" s="20" customFormat="1" ht="15.75" x14ac:dyDescent="0.25">
      <c r="B22" s="165"/>
      <c r="C22" s="259" t="str">
        <f>'K-Hilfe Personalkosten'!B19&amp;"; "&amp;'K-Hilfe Personalkosten'!C19&amp;"; "&amp;'K-Hilfe Personalkosten'!E19</f>
        <v xml:space="preserve">; ; </v>
      </c>
      <c r="D22" s="259"/>
      <c r="E22" s="259"/>
      <c r="F22" s="259"/>
      <c r="G22" s="259"/>
      <c r="H22" s="259"/>
      <c r="I22" s="159">
        <f t="shared" si="0"/>
        <v>0</v>
      </c>
      <c r="J22" s="83">
        <f>'K-Hilfe Personalkosten'!R19+'K-Hilfe Personalkosten'!D46</f>
        <v>0</v>
      </c>
      <c r="K22" s="83">
        <f>'K-Hilfe Personalkosten'!S19+'K-Hilfe Personalkosten'!E46</f>
        <v>0</v>
      </c>
      <c r="L22" s="83">
        <f>'K-Hilfe Personalkosten'!T19+'K-Hilfe Personalkosten'!F46</f>
        <v>0</v>
      </c>
      <c r="M22" s="170">
        <f>'K-Hilfe Personalkosten'!U19+'K-Hilfe Personalkosten'!G46</f>
        <v>0</v>
      </c>
    </row>
    <row r="23" spans="2:13" s="20" customFormat="1" ht="15.75" x14ac:dyDescent="0.25">
      <c r="B23" s="165"/>
      <c r="C23" s="259" t="str">
        <f>'K-Hilfe Personalkosten'!B20&amp;"; "&amp;'K-Hilfe Personalkosten'!C20&amp;"; "&amp;'K-Hilfe Personalkosten'!E20</f>
        <v xml:space="preserve">; ; </v>
      </c>
      <c r="D23" s="259"/>
      <c r="E23" s="259"/>
      <c r="F23" s="259"/>
      <c r="G23" s="259"/>
      <c r="H23" s="259"/>
      <c r="I23" s="159">
        <f t="shared" si="0"/>
        <v>0</v>
      </c>
      <c r="J23" s="83">
        <f>'K-Hilfe Personalkosten'!R20+'K-Hilfe Personalkosten'!D47</f>
        <v>0</v>
      </c>
      <c r="K23" s="83">
        <f>'K-Hilfe Personalkosten'!S20+'K-Hilfe Personalkosten'!E47</f>
        <v>0</v>
      </c>
      <c r="L23" s="83">
        <f>'K-Hilfe Personalkosten'!T20+'K-Hilfe Personalkosten'!F47</f>
        <v>0</v>
      </c>
      <c r="M23" s="170">
        <f>'K-Hilfe Personalkosten'!U20+'K-Hilfe Personalkosten'!G47</f>
        <v>0</v>
      </c>
    </row>
    <row r="24" spans="2:13" s="20" customFormat="1" ht="15.75" x14ac:dyDescent="0.25">
      <c r="B24" s="165"/>
      <c r="C24" s="259" t="str">
        <f>'K-Hilfe Personalkosten'!B21&amp;"; "&amp;'K-Hilfe Personalkosten'!C21&amp;"; "&amp;'K-Hilfe Personalkosten'!E21</f>
        <v xml:space="preserve">; ; </v>
      </c>
      <c r="D24" s="259"/>
      <c r="E24" s="259"/>
      <c r="F24" s="259"/>
      <c r="G24" s="259"/>
      <c r="H24" s="259"/>
      <c r="I24" s="159">
        <f t="shared" si="0"/>
        <v>0</v>
      </c>
      <c r="J24" s="83">
        <f>'K-Hilfe Personalkosten'!R21+'K-Hilfe Personalkosten'!D48</f>
        <v>0</v>
      </c>
      <c r="K24" s="83">
        <f>'K-Hilfe Personalkosten'!S21+'K-Hilfe Personalkosten'!E48</f>
        <v>0</v>
      </c>
      <c r="L24" s="83">
        <f>'K-Hilfe Personalkosten'!T21+'K-Hilfe Personalkosten'!F48</f>
        <v>0</v>
      </c>
      <c r="M24" s="170">
        <f>'K-Hilfe Personalkosten'!U21+'K-Hilfe Personalkosten'!G48</f>
        <v>0</v>
      </c>
    </row>
    <row r="25" spans="2:13" s="20" customFormat="1" ht="15.75" x14ac:dyDescent="0.25">
      <c r="B25" s="165"/>
      <c r="C25" s="259" t="str">
        <f>'K-Hilfe Personalkosten'!B22&amp;"; "&amp;'K-Hilfe Personalkosten'!C22&amp;"; "&amp;'K-Hilfe Personalkosten'!E22</f>
        <v xml:space="preserve">; ; </v>
      </c>
      <c r="D25" s="259"/>
      <c r="E25" s="259"/>
      <c r="F25" s="259"/>
      <c r="G25" s="259"/>
      <c r="H25" s="259"/>
      <c r="I25" s="159">
        <f t="shared" si="0"/>
        <v>0</v>
      </c>
      <c r="J25" s="83">
        <f>'K-Hilfe Personalkosten'!R22+'K-Hilfe Personalkosten'!D49</f>
        <v>0</v>
      </c>
      <c r="K25" s="83">
        <f>'K-Hilfe Personalkosten'!S22+'K-Hilfe Personalkosten'!E49</f>
        <v>0</v>
      </c>
      <c r="L25" s="83">
        <f>'K-Hilfe Personalkosten'!T22+'K-Hilfe Personalkosten'!F49</f>
        <v>0</v>
      </c>
      <c r="M25" s="170">
        <f>'K-Hilfe Personalkosten'!U22+'K-Hilfe Personalkosten'!G49</f>
        <v>0</v>
      </c>
    </row>
    <row r="26" spans="2:13" s="20" customFormat="1" ht="15.75" x14ac:dyDescent="0.25">
      <c r="B26" s="165"/>
      <c r="C26" s="259" t="str">
        <f>'K-Hilfe Personalkosten'!B23&amp;"; "&amp;'K-Hilfe Personalkosten'!C23&amp;"; "&amp;'K-Hilfe Personalkosten'!E23</f>
        <v xml:space="preserve">; ; </v>
      </c>
      <c r="D26" s="259"/>
      <c r="E26" s="259"/>
      <c r="F26" s="259"/>
      <c r="G26" s="259"/>
      <c r="H26" s="259"/>
      <c r="I26" s="159">
        <f t="shared" si="0"/>
        <v>0</v>
      </c>
      <c r="J26" s="83">
        <f>'K-Hilfe Personalkosten'!R23+'K-Hilfe Personalkosten'!D50</f>
        <v>0</v>
      </c>
      <c r="K26" s="83">
        <f>'K-Hilfe Personalkosten'!S23+'K-Hilfe Personalkosten'!E50</f>
        <v>0</v>
      </c>
      <c r="L26" s="83">
        <f>'K-Hilfe Personalkosten'!T23+'K-Hilfe Personalkosten'!F50</f>
        <v>0</v>
      </c>
      <c r="M26" s="170">
        <f>'K-Hilfe Personalkosten'!U23+'K-Hilfe Personalkosten'!G50</f>
        <v>0</v>
      </c>
    </row>
    <row r="27" spans="2:13" s="20" customFormat="1" ht="15.75" x14ac:dyDescent="0.25">
      <c r="B27" s="165"/>
      <c r="C27" s="259" t="str">
        <f>'K-Hilfe Personalkosten'!B24&amp;"; "&amp;'K-Hilfe Personalkosten'!C24&amp;"; "&amp;'K-Hilfe Personalkosten'!E24</f>
        <v xml:space="preserve">; ; </v>
      </c>
      <c r="D27" s="259"/>
      <c r="E27" s="259"/>
      <c r="F27" s="259"/>
      <c r="G27" s="259"/>
      <c r="H27" s="259"/>
      <c r="I27" s="159">
        <f t="shared" si="0"/>
        <v>0</v>
      </c>
      <c r="J27" s="83">
        <f>'K-Hilfe Personalkosten'!R24+'K-Hilfe Personalkosten'!D51</f>
        <v>0</v>
      </c>
      <c r="K27" s="83">
        <f>'K-Hilfe Personalkosten'!S24+'K-Hilfe Personalkosten'!E51</f>
        <v>0</v>
      </c>
      <c r="L27" s="83">
        <f>'K-Hilfe Personalkosten'!T24+'K-Hilfe Personalkosten'!F51</f>
        <v>0</v>
      </c>
      <c r="M27" s="170">
        <f>'K-Hilfe Personalkosten'!U24+'K-Hilfe Personalkosten'!G51</f>
        <v>0</v>
      </c>
    </row>
    <row r="28" spans="2:13" s="20" customFormat="1" ht="15.75" x14ac:dyDescent="0.25">
      <c r="B28" s="165"/>
      <c r="C28" s="259" t="str">
        <f>'K-Hilfe Personalkosten'!B25&amp;"; "&amp;'K-Hilfe Personalkosten'!C25&amp;"; "&amp;'K-Hilfe Personalkosten'!E25</f>
        <v xml:space="preserve">; ; </v>
      </c>
      <c r="D28" s="259"/>
      <c r="E28" s="259"/>
      <c r="F28" s="259"/>
      <c r="G28" s="259"/>
      <c r="H28" s="259"/>
      <c r="I28" s="159">
        <f t="shared" si="0"/>
        <v>0</v>
      </c>
      <c r="J28" s="83">
        <f>'K-Hilfe Personalkosten'!R25+'K-Hilfe Personalkosten'!D52</f>
        <v>0</v>
      </c>
      <c r="K28" s="83">
        <f>'K-Hilfe Personalkosten'!S25+'K-Hilfe Personalkosten'!E52</f>
        <v>0</v>
      </c>
      <c r="L28" s="83">
        <f>'K-Hilfe Personalkosten'!T25+'K-Hilfe Personalkosten'!F52</f>
        <v>0</v>
      </c>
      <c r="M28" s="170">
        <f>'K-Hilfe Personalkosten'!U25+'K-Hilfe Personalkosten'!G52</f>
        <v>0</v>
      </c>
    </row>
    <row r="29" spans="2:13" s="20" customFormat="1" ht="15.75" x14ac:dyDescent="0.25">
      <c r="B29" s="165"/>
      <c r="C29" s="259" t="str">
        <f>'K-Hilfe Personalkosten'!B26&amp;"; "&amp;'K-Hilfe Personalkosten'!C26&amp;"; "&amp;'K-Hilfe Personalkosten'!E26</f>
        <v xml:space="preserve">; ; </v>
      </c>
      <c r="D29" s="259"/>
      <c r="E29" s="259"/>
      <c r="F29" s="259"/>
      <c r="G29" s="259"/>
      <c r="H29" s="259"/>
      <c r="I29" s="159">
        <f t="shared" si="0"/>
        <v>0</v>
      </c>
      <c r="J29" s="83">
        <f>'K-Hilfe Personalkosten'!R26+'K-Hilfe Personalkosten'!D53</f>
        <v>0</v>
      </c>
      <c r="K29" s="83">
        <f>'K-Hilfe Personalkosten'!S26+'K-Hilfe Personalkosten'!E53</f>
        <v>0</v>
      </c>
      <c r="L29" s="83">
        <f>'K-Hilfe Personalkosten'!T26+'K-Hilfe Personalkosten'!F53</f>
        <v>0</v>
      </c>
      <c r="M29" s="170">
        <f>'K-Hilfe Personalkosten'!U26+'K-Hilfe Personalkosten'!G53</f>
        <v>0</v>
      </c>
    </row>
    <row r="30" spans="2:13" s="20" customFormat="1" ht="15.75" x14ac:dyDescent="0.25">
      <c r="B30" s="165"/>
      <c r="C30" s="259" t="str">
        <f>'K-Hilfe Personalkosten'!B27&amp;"; "&amp;'K-Hilfe Personalkosten'!C27&amp;"; "&amp;'K-Hilfe Personalkosten'!E27</f>
        <v xml:space="preserve">; ; </v>
      </c>
      <c r="D30" s="259"/>
      <c r="E30" s="259"/>
      <c r="F30" s="259"/>
      <c r="G30" s="259"/>
      <c r="H30" s="259"/>
      <c r="I30" s="159">
        <f t="shared" si="0"/>
        <v>0</v>
      </c>
      <c r="J30" s="83">
        <f>'K-Hilfe Personalkosten'!R27+'K-Hilfe Personalkosten'!D54</f>
        <v>0</v>
      </c>
      <c r="K30" s="83">
        <f>'K-Hilfe Personalkosten'!S27+'K-Hilfe Personalkosten'!E54</f>
        <v>0</v>
      </c>
      <c r="L30" s="83">
        <f>'K-Hilfe Personalkosten'!T27+'K-Hilfe Personalkosten'!F54</f>
        <v>0</v>
      </c>
      <c r="M30" s="170">
        <f>'K-Hilfe Personalkosten'!U27+'K-Hilfe Personalkosten'!G54</f>
        <v>0</v>
      </c>
    </row>
    <row r="31" spans="2:13" s="20" customFormat="1" ht="15.75" x14ac:dyDescent="0.25">
      <c r="B31" s="165"/>
      <c r="C31" s="259" t="str">
        <f>'K-Hilfe Personalkosten'!B28&amp;"; "&amp;'K-Hilfe Personalkosten'!C28&amp;"; "&amp;'K-Hilfe Personalkosten'!E28</f>
        <v xml:space="preserve">; ; </v>
      </c>
      <c r="D31" s="259"/>
      <c r="E31" s="259"/>
      <c r="F31" s="259"/>
      <c r="G31" s="259"/>
      <c r="H31" s="259"/>
      <c r="I31" s="159">
        <f t="shared" si="0"/>
        <v>0</v>
      </c>
      <c r="J31" s="83">
        <f>'K-Hilfe Personalkosten'!R28+'K-Hilfe Personalkosten'!D55</f>
        <v>0</v>
      </c>
      <c r="K31" s="83">
        <f>'K-Hilfe Personalkosten'!S28+'K-Hilfe Personalkosten'!E55</f>
        <v>0</v>
      </c>
      <c r="L31" s="83">
        <f>'K-Hilfe Personalkosten'!T28+'K-Hilfe Personalkosten'!F55</f>
        <v>0</v>
      </c>
      <c r="M31" s="170">
        <f>'K-Hilfe Personalkosten'!U28+'K-Hilfe Personalkosten'!G55</f>
        <v>0</v>
      </c>
    </row>
    <row r="32" spans="2:13" s="20" customFormat="1" ht="15.75" x14ac:dyDescent="0.25">
      <c r="B32" s="165"/>
      <c r="C32" s="259" t="str">
        <f>'K-Hilfe Personalkosten'!B29&amp;"; "&amp;'K-Hilfe Personalkosten'!C29&amp;"; "&amp;'K-Hilfe Personalkosten'!E29</f>
        <v xml:space="preserve">; ; </v>
      </c>
      <c r="D32" s="259"/>
      <c r="E32" s="259"/>
      <c r="F32" s="259"/>
      <c r="G32" s="259"/>
      <c r="H32" s="259"/>
      <c r="I32" s="159">
        <f t="shared" si="0"/>
        <v>0</v>
      </c>
      <c r="J32" s="83">
        <f>'K-Hilfe Personalkosten'!R29+'K-Hilfe Personalkosten'!D56</f>
        <v>0</v>
      </c>
      <c r="K32" s="83">
        <f>'K-Hilfe Personalkosten'!S29+'K-Hilfe Personalkosten'!E56</f>
        <v>0</v>
      </c>
      <c r="L32" s="83">
        <f>'K-Hilfe Personalkosten'!T29+'K-Hilfe Personalkosten'!F56</f>
        <v>0</v>
      </c>
      <c r="M32" s="170">
        <f>'K-Hilfe Personalkosten'!U29+'K-Hilfe Personalkosten'!G56</f>
        <v>0</v>
      </c>
    </row>
    <row r="33" spans="2:15" s="20" customFormat="1" ht="9.75" customHeight="1" x14ac:dyDescent="0.25">
      <c r="B33" s="163"/>
      <c r="C33" s="229"/>
      <c r="D33" s="229"/>
      <c r="E33" s="229"/>
      <c r="F33" s="229"/>
      <c r="G33" s="229"/>
      <c r="H33" s="229"/>
      <c r="I33" s="158"/>
      <c r="J33" s="2"/>
      <c r="K33" s="6"/>
      <c r="L33" s="6"/>
      <c r="M33" s="164"/>
    </row>
    <row r="34" spans="2:15" s="20" customFormat="1" ht="15.75" x14ac:dyDescent="0.25">
      <c r="B34" s="168" t="s">
        <v>44</v>
      </c>
      <c r="C34" s="60" t="s">
        <v>97</v>
      </c>
      <c r="D34" s="60"/>
      <c r="E34" s="60"/>
      <c r="F34" s="60"/>
      <c r="G34" s="60"/>
      <c r="H34" s="60"/>
      <c r="I34" s="158">
        <f>SUM(J34:M34)</f>
        <v>0</v>
      </c>
      <c r="J34" s="153"/>
      <c r="K34" s="153"/>
      <c r="L34" s="153"/>
      <c r="M34" s="171"/>
    </row>
    <row r="35" spans="2:15" s="20" customFormat="1" ht="9.75" customHeight="1" x14ac:dyDescent="0.25">
      <c r="B35" s="163"/>
      <c r="C35" s="265"/>
      <c r="D35" s="265"/>
      <c r="E35" s="265"/>
      <c r="F35" s="265"/>
      <c r="G35" s="265"/>
      <c r="H35" s="265"/>
      <c r="I35" s="158"/>
      <c r="J35" s="2"/>
      <c r="K35" s="6"/>
      <c r="L35" s="6"/>
      <c r="M35" s="164"/>
    </row>
    <row r="36" spans="2:15" s="20" customFormat="1" ht="25.5" customHeight="1" x14ac:dyDescent="0.25">
      <c r="B36" s="166">
        <v>2</v>
      </c>
      <c r="C36" s="230" t="s">
        <v>54</v>
      </c>
      <c r="D36" s="230"/>
      <c r="E36" s="230"/>
      <c r="F36" s="230"/>
      <c r="G36" s="230"/>
      <c r="H36" s="230"/>
      <c r="I36" s="152">
        <f>SUM(J36:M36)</f>
        <v>0</v>
      </c>
      <c r="J36" s="158">
        <f>ROUND(SUM(J37:J38),2)</f>
        <v>0</v>
      </c>
      <c r="K36" s="158">
        <f t="shared" ref="K36:M36" si="1">ROUND(SUM(K37:K38),2)</f>
        <v>0</v>
      </c>
      <c r="L36" s="158">
        <f t="shared" si="1"/>
        <v>0</v>
      </c>
      <c r="M36" s="167">
        <f t="shared" si="1"/>
        <v>0</v>
      </c>
    </row>
    <row r="37" spans="2:15" s="20" customFormat="1" ht="32.1" customHeight="1" x14ac:dyDescent="0.25">
      <c r="B37" s="168" t="s">
        <v>6</v>
      </c>
      <c r="C37" s="235" t="s">
        <v>103</v>
      </c>
      <c r="D37" s="235"/>
      <c r="E37" s="235"/>
      <c r="F37" s="235"/>
      <c r="G37" s="235"/>
      <c r="H37" s="235"/>
      <c r="I37" s="158">
        <f>SUM(J37:M37)</f>
        <v>0</v>
      </c>
      <c r="J37" s="83">
        <f>'K-Hilfe Honorare'!G30</f>
        <v>0</v>
      </c>
      <c r="K37" s="83">
        <f>'K-Hilfe Honorare'!I30</f>
        <v>0</v>
      </c>
      <c r="L37" s="83">
        <f>'K-Hilfe Honorare'!K30</f>
        <v>0</v>
      </c>
      <c r="M37" s="170">
        <f>'K-Hilfe Honorare'!M30</f>
        <v>0</v>
      </c>
    </row>
    <row r="38" spans="2:15" s="20" customFormat="1" ht="58.5" customHeight="1" x14ac:dyDescent="0.25">
      <c r="B38" s="168" t="s">
        <v>7</v>
      </c>
      <c r="C38" s="235" t="s">
        <v>89</v>
      </c>
      <c r="D38" s="235"/>
      <c r="E38" s="235"/>
      <c r="F38" s="235"/>
      <c r="G38" s="235"/>
      <c r="H38" s="235"/>
      <c r="I38" s="158">
        <f t="shared" ref="I38:I44" si="2">SUM(J38:M38)</f>
        <v>0</v>
      </c>
      <c r="J38" s="83">
        <f>'K-Hilfe Ext. Auftragsvergabe'!C29</f>
        <v>0</v>
      </c>
      <c r="K38" s="83">
        <f>'K-Hilfe Ext. Auftragsvergabe'!D29</f>
        <v>0</v>
      </c>
      <c r="L38" s="83">
        <f>'K-Hilfe Ext. Auftragsvergabe'!E29</f>
        <v>0</v>
      </c>
      <c r="M38" s="170">
        <f>'K-Hilfe Ext. Auftragsvergabe'!F29</f>
        <v>0</v>
      </c>
    </row>
    <row r="39" spans="2:15" s="20" customFormat="1" ht="21" customHeight="1" x14ac:dyDescent="0.25">
      <c r="B39" s="172" t="s">
        <v>51</v>
      </c>
      <c r="C39" s="252" t="s">
        <v>50</v>
      </c>
      <c r="D39" s="252"/>
      <c r="E39" s="252"/>
      <c r="F39" s="252"/>
      <c r="G39" s="252"/>
      <c r="H39" s="252"/>
      <c r="I39" s="158">
        <f t="shared" si="2"/>
        <v>0</v>
      </c>
      <c r="J39" s="158">
        <f>ROUND(SUM(J40:J41),2)</f>
        <v>0</v>
      </c>
      <c r="K39" s="158">
        <f>ROUND(SUM(K40:K41),2)</f>
        <v>0</v>
      </c>
      <c r="L39" s="158">
        <f>ROUND(SUM(L40:L41),2)</f>
        <v>0</v>
      </c>
      <c r="M39" s="167">
        <f>ROUND(SUM(M40:M41),2)</f>
        <v>0</v>
      </c>
    </row>
    <row r="40" spans="2:15" s="20" customFormat="1" ht="42.75" customHeight="1" x14ac:dyDescent="0.25">
      <c r="B40" s="168" t="s">
        <v>46</v>
      </c>
      <c r="C40" s="235" t="s">
        <v>101</v>
      </c>
      <c r="D40" s="235"/>
      <c r="E40" s="235"/>
      <c r="F40" s="235"/>
      <c r="G40" s="235"/>
      <c r="H40" s="235"/>
      <c r="I40" s="158">
        <f t="shared" si="2"/>
        <v>0</v>
      </c>
      <c r="J40" s="83">
        <f>'K-Hilfe Projektbez.Anschaffung.'!C54</f>
        <v>0</v>
      </c>
      <c r="K40" s="83">
        <f>'K-Hilfe Projektbez.Anschaffung.'!D54</f>
        <v>0</v>
      </c>
      <c r="L40" s="83">
        <f>'K-Hilfe Projektbez.Anschaffung.'!E54</f>
        <v>0</v>
      </c>
      <c r="M40" s="170">
        <f>'K-Hilfe Projektbez.Anschaffung.'!F54</f>
        <v>0</v>
      </c>
    </row>
    <row r="41" spans="2:15" s="20" customFormat="1" ht="58.5" customHeight="1" x14ac:dyDescent="0.25">
      <c r="B41" s="168" t="s">
        <v>52</v>
      </c>
      <c r="C41" s="256" t="s">
        <v>90</v>
      </c>
      <c r="D41" s="256"/>
      <c r="E41" s="256"/>
      <c r="F41" s="256"/>
      <c r="G41" s="256"/>
      <c r="H41" s="256"/>
      <c r="I41" s="158">
        <f t="shared" si="2"/>
        <v>0</v>
      </c>
      <c r="J41" s="83">
        <f>'K-Hilfe Sonstige Sachausgaben'!C29</f>
        <v>0</v>
      </c>
      <c r="K41" s="83">
        <f>'K-Hilfe Sonstige Sachausgaben'!D29</f>
        <v>0</v>
      </c>
      <c r="L41" s="83">
        <f>'K-Hilfe Sonstige Sachausgaben'!E29</f>
        <v>0</v>
      </c>
      <c r="M41" s="170">
        <f>'K-Hilfe Sonstige Sachausgaben'!F29</f>
        <v>0</v>
      </c>
      <c r="O41" s="32"/>
    </row>
    <row r="42" spans="2:15" s="20" customFormat="1" ht="21" customHeight="1" x14ac:dyDescent="0.25">
      <c r="B42" s="172" t="s">
        <v>53</v>
      </c>
      <c r="C42" s="230" t="s">
        <v>45</v>
      </c>
      <c r="D42" s="230"/>
      <c r="E42" s="230"/>
      <c r="F42" s="230"/>
      <c r="G42" s="230"/>
      <c r="H42" s="230"/>
      <c r="I42" s="158">
        <f t="shared" si="2"/>
        <v>0</v>
      </c>
      <c r="J42" s="158">
        <f>ROUND(SUM(J43:J44),2)</f>
        <v>0</v>
      </c>
      <c r="K42" s="158">
        <f t="shared" ref="K42:M42" si="3">ROUND(SUM(K43:K44),2)</f>
        <v>0</v>
      </c>
      <c r="L42" s="158">
        <f t="shared" si="3"/>
        <v>0</v>
      </c>
      <c r="M42" s="167">
        <f t="shared" si="3"/>
        <v>0</v>
      </c>
    </row>
    <row r="43" spans="2:15" s="20" customFormat="1" ht="38.25" customHeight="1" x14ac:dyDescent="0.25">
      <c r="B43" s="168" t="s">
        <v>2</v>
      </c>
      <c r="C43" s="233" t="s">
        <v>136</v>
      </c>
      <c r="D43" s="233"/>
      <c r="E43" s="233"/>
      <c r="F43" s="233"/>
      <c r="G43" s="233"/>
      <c r="H43" s="233"/>
      <c r="I43" s="158">
        <f t="shared" si="2"/>
        <v>0</v>
      </c>
      <c r="J43" s="83">
        <f>'K-Hilfe Mietausgaben'!C37</f>
        <v>0</v>
      </c>
      <c r="K43" s="83">
        <f>'K-Hilfe Mietausgaben'!D37</f>
        <v>0</v>
      </c>
      <c r="L43" s="83">
        <f>'K-Hilfe Mietausgaben'!E37</f>
        <v>0</v>
      </c>
      <c r="M43" s="170">
        <f>'K-Hilfe Mietausgaben'!F37</f>
        <v>0</v>
      </c>
    </row>
    <row r="44" spans="2:15" s="20" customFormat="1" ht="70.5" customHeight="1" x14ac:dyDescent="0.25">
      <c r="B44" s="168" t="s">
        <v>3</v>
      </c>
      <c r="C44" s="232" t="s">
        <v>147</v>
      </c>
      <c r="D44" s="232"/>
      <c r="E44" s="232"/>
      <c r="F44" s="232"/>
      <c r="G44" s="232"/>
      <c r="H44" s="232"/>
      <c r="I44" s="158">
        <f t="shared" si="2"/>
        <v>0</v>
      </c>
      <c r="J44" s="83">
        <f>SUM('K-Hilfe Betriebskostenpauschale'!D20:D22)</f>
        <v>0</v>
      </c>
      <c r="K44" s="83">
        <f>SUM('K-Hilfe Betriebskostenpauschale'!D24:D26)</f>
        <v>0</v>
      </c>
      <c r="L44" s="83">
        <f>SUM('K-Hilfe Betriebskostenpauschale'!D28:D30)</f>
        <v>0</v>
      </c>
      <c r="M44" s="170">
        <f>SUM('K-Hilfe Betriebskostenpauschale'!D32:D34)</f>
        <v>0</v>
      </c>
    </row>
    <row r="45" spans="2:15" s="20" customFormat="1" ht="47.25" customHeight="1" x14ac:dyDescent="0.25">
      <c r="B45" s="172" t="s">
        <v>55</v>
      </c>
      <c r="C45" s="231" t="s">
        <v>139</v>
      </c>
      <c r="D45" s="231"/>
      <c r="E45" s="231"/>
      <c r="F45" s="231"/>
      <c r="G45" s="231"/>
      <c r="H45" s="231"/>
      <c r="I45" s="227">
        <f>SUM(J45:M45)</f>
        <v>0</v>
      </c>
      <c r="J45" s="153">
        <v>0</v>
      </c>
      <c r="K45" s="153">
        <v>0</v>
      </c>
      <c r="L45" s="153">
        <v>0</v>
      </c>
      <c r="M45" s="171">
        <v>0</v>
      </c>
      <c r="N45" s="228"/>
    </row>
    <row r="46" spans="2:15" s="20" customFormat="1" ht="9.1999999999999993" customHeight="1" x14ac:dyDescent="0.25">
      <c r="B46" s="163"/>
      <c r="C46" s="234"/>
      <c r="D46" s="234"/>
      <c r="E46" s="234"/>
      <c r="F46" s="234"/>
      <c r="G46" s="234"/>
      <c r="H46" s="234"/>
      <c r="I46" s="158"/>
      <c r="J46" s="8"/>
      <c r="K46" s="8"/>
      <c r="L46" s="8"/>
      <c r="M46" s="173"/>
    </row>
    <row r="47" spans="2:15" s="20" customFormat="1" ht="39.75" customHeight="1" x14ac:dyDescent="0.25">
      <c r="B47" s="165">
        <v>6</v>
      </c>
      <c r="C47" s="255" t="s">
        <v>60</v>
      </c>
      <c r="D47" s="255"/>
      <c r="E47" s="255"/>
      <c r="F47" s="255"/>
      <c r="G47" s="255"/>
      <c r="H47" s="255"/>
      <c r="I47" s="152">
        <f>SUM(J47:M47)</f>
        <v>0</v>
      </c>
      <c r="J47" s="153">
        <v>0</v>
      </c>
      <c r="K47" s="153">
        <v>0</v>
      </c>
      <c r="L47" s="153">
        <v>0</v>
      </c>
      <c r="M47" s="171">
        <v>0</v>
      </c>
    </row>
    <row r="48" spans="2:15" s="20" customFormat="1" ht="9.1999999999999993" customHeight="1" x14ac:dyDescent="0.25">
      <c r="B48" s="163"/>
      <c r="C48" s="229"/>
      <c r="D48" s="229"/>
      <c r="E48" s="229"/>
      <c r="F48" s="229"/>
      <c r="G48" s="229"/>
      <c r="H48" s="229"/>
      <c r="I48" s="158"/>
      <c r="J48" s="2"/>
      <c r="K48" s="6"/>
      <c r="L48" s="6"/>
      <c r="M48" s="164"/>
    </row>
    <row r="49" spans="2:13" s="20" customFormat="1" ht="39.75" customHeight="1" x14ac:dyDescent="0.25">
      <c r="B49" s="166">
        <v>7</v>
      </c>
      <c r="C49" s="254" t="s">
        <v>56</v>
      </c>
      <c r="D49" s="254"/>
      <c r="E49" s="254"/>
      <c r="F49" s="254"/>
      <c r="G49" s="254"/>
      <c r="H49" s="254"/>
      <c r="I49" s="152">
        <f>SUM(J49:M49)</f>
        <v>0</v>
      </c>
      <c r="J49" s="180">
        <f>J11+J36+J39+J42+J45-J47</f>
        <v>0</v>
      </c>
      <c r="K49" s="180">
        <f t="shared" ref="K49:M49" si="4">K11+K36+K39+K42+K45-K47</f>
        <v>0</v>
      </c>
      <c r="L49" s="180">
        <f t="shared" si="4"/>
        <v>0</v>
      </c>
      <c r="M49" s="180">
        <f t="shared" si="4"/>
        <v>0</v>
      </c>
    </row>
    <row r="50" spans="2:13" s="33" customFormat="1" ht="7.5" customHeight="1" x14ac:dyDescent="0.25">
      <c r="B50" s="163"/>
      <c r="C50" s="258"/>
      <c r="D50" s="258"/>
      <c r="E50" s="258"/>
      <c r="F50" s="258"/>
      <c r="G50" s="258"/>
      <c r="H50" s="258"/>
      <c r="I50" s="158"/>
      <c r="J50" s="2"/>
      <c r="K50" s="7"/>
      <c r="L50" s="7"/>
      <c r="M50" s="174"/>
    </row>
    <row r="51" spans="2:13" s="20" customFormat="1" ht="45.75" customHeight="1" x14ac:dyDescent="0.25">
      <c r="B51" s="165">
        <v>8</v>
      </c>
      <c r="C51" s="255" t="s">
        <v>57</v>
      </c>
      <c r="D51" s="255"/>
      <c r="E51" s="255"/>
      <c r="F51" s="255"/>
      <c r="G51" s="255"/>
      <c r="H51" s="255"/>
      <c r="I51" s="152">
        <f>SUM(J51:M51)</f>
        <v>0</v>
      </c>
      <c r="J51" s="153">
        <v>0</v>
      </c>
      <c r="K51" s="153">
        <v>0</v>
      </c>
      <c r="L51" s="153">
        <v>0</v>
      </c>
      <c r="M51" s="171">
        <v>0</v>
      </c>
    </row>
    <row r="52" spans="2:13" s="20" customFormat="1" ht="9.1999999999999993" customHeight="1" x14ac:dyDescent="0.25">
      <c r="B52" s="163"/>
      <c r="C52" s="229"/>
      <c r="D52" s="229"/>
      <c r="E52" s="229"/>
      <c r="F52" s="229"/>
      <c r="G52" s="229"/>
      <c r="H52" s="229"/>
      <c r="I52" s="158"/>
      <c r="J52" s="2"/>
      <c r="K52" s="6"/>
      <c r="L52" s="6"/>
      <c r="M52" s="164"/>
    </row>
    <row r="53" spans="2:13" s="20" customFormat="1" ht="31.5" customHeight="1" x14ac:dyDescent="0.25">
      <c r="B53" s="165">
        <v>9</v>
      </c>
      <c r="C53" s="255" t="s">
        <v>58</v>
      </c>
      <c r="D53" s="255"/>
      <c r="E53" s="255"/>
      <c r="F53" s="255"/>
      <c r="G53" s="255"/>
      <c r="H53" s="255"/>
      <c r="I53" s="152">
        <f>SUM(J53:M53)</f>
        <v>0</v>
      </c>
      <c r="J53" s="153">
        <v>0</v>
      </c>
      <c r="K53" s="153">
        <v>0</v>
      </c>
      <c r="L53" s="153">
        <v>0</v>
      </c>
      <c r="M53" s="171">
        <v>0</v>
      </c>
    </row>
    <row r="54" spans="2:13" s="20" customFormat="1" ht="9.1999999999999993" customHeight="1" x14ac:dyDescent="0.25">
      <c r="B54" s="163"/>
      <c r="C54" s="229"/>
      <c r="D54" s="229"/>
      <c r="E54" s="229"/>
      <c r="F54" s="229"/>
      <c r="G54" s="229"/>
      <c r="H54" s="229"/>
      <c r="I54" s="158"/>
      <c r="J54" s="2"/>
      <c r="K54" s="6"/>
      <c r="L54" s="6"/>
      <c r="M54" s="164"/>
    </row>
    <row r="55" spans="2:13" s="20" customFormat="1" ht="31.7" customHeight="1" x14ac:dyDescent="0.25">
      <c r="B55" s="166">
        <v>10</v>
      </c>
      <c r="C55" s="254" t="s">
        <v>59</v>
      </c>
      <c r="D55" s="254"/>
      <c r="E55" s="254"/>
      <c r="F55" s="254"/>
      <c r="G55" s="254"/>
      <c r="H55" s="254"/>
      <c r="I55" s="152">
        <f>SUM(J55:M55)</f>
        <v>0</v>
      </c>
      <c r="J55" s="158">
        <f>J49-J51-J53</f>
        <v>0</v>
      </c>
      <c r="K55" s="158">
        <f>K49-K51-K53</f>
        <v>0</v>
      </c>
      <c r="L55" s="158">
        <f>L49-L51-L53</f>
        <v>0</v>
      </c>
      <c r="M55" s="167">
        <f>M49-M51-M53</f>
        <v>0</v>
      </c>
    </row>
    <row r="56" spans="2:13" s="20" customFormat="1" ht="13.35" customHeight="1" thickBot="1" x14ac:dyDescent="0.3">
      <c r="B56" s="175"/>
      <c r="C56" s="257"/>
      <c r="D56" s="257"/>
      <c r="E56" s="257"/>
      <c r="F56" s="257"/>
      <c r="G56" s="257"/>
      <c r="H56" s="257"/>
      <c r="I56" s="176"/>
      <c r="J56" s="177"/>
      <c r="K56" s="178"/>
      <c r="L56" s="178"/>
      <c r="M56" s="179"/>
    </row>
    <row r="57" spans="2:13" s="20" customFormat="1" ht="20.100000000000001" customHeight="1" x14ac:dyDescent="0.2">
      <c r="B57" s="253"/>
      <c r="C57" s="253"/>
      <c r="D57" s="253"/>
      <c r="E57" s="253"/>
      <c r="F57" s="253"/>
      <c r="G57" s="253"/>
      <c r="H57" s="253"/>
      <c r="I57" s="253"/>
      <c r="J57" s="253"/>
      <c r="K57" s="253"/>
      <c r="L57" s="253"/>
      <c r="M57" s="54"/>
    </row>
    <row r="58" spans="2:13" s="20" customFormat="1" ht="16.5" x14ac:dyDescent="0.25">
      <c r="B58" s="251" t="s">
        <v>0</v>
      </c>
      <c r="C58" s="251"/>
      <c r="D58" s="251"/>
      <c r="E58" s="251"/>
      <c r="F58" s="251"/>
      <c r="G58" s="251"/>
      <c r="H58" s="251"/>
      <c r="I58" s="251"/>
      <c r="J58" s="251"/>
      <c r="K58" s="251"/>
      <c r="L58" s="251"/>
      <c r="M58" s="128"/>
    </row>
    <row r="59" spans="2:13" s="34" customFormat="1" ht="79.5" customHeight="1" x14ac:dyDescent="0.2">
      <c r="B59" s="249" t="s">
        <v>143</v>
      </c>
      <c r="C59" s="250"/>
      <c r="D59" s="250"/>
      <c r="E59" s="250"/>
      <c r="F59" s="250"/>
      <c r="G59" s="250"/>
      <c r="H59" s="250"/>
      <c r="I59" s="250"/>
      <c r="J59" s="250"/>
      <c r="K59" s="250"/>
      <c r="L59" s="250"/>
      <c r="M59" s="82"/>
    </row>
    <row r="60" spans="2:13" s="20" customFormat="1" ht="117.75" customHeight="1" x14ac:dyDescent="0.2">
      <c r="B60" s="243" t="s">
        <v>144</v>
      </c>
      <c r="C60" s="243"/>
      <c r="D60" s="243"/>
      <c r="E60" s="243"/>
      <c r="F60" s="243"/>
      <c r="G60" s="243"/>
      <c r="H60" s="243"/>
      <c r="I60" s="243"/>
      <c r="J60" s="243"/>
      <c r="K60" s="243"/>
      <c r="L60" s="243"/>
      <c r="M60" s="52"/>
    </row>
    <row r="61" spans="2:13" s="20" customFormat="1" ht="78.75" customHeight="1" x14ac:dyDescent="0.2">
      <c r="B61" s="246" t="s">
        <v>141</v>
      </c>
      <c r="C61" s="246"/>
      <c r="D61" s="246"/>
      <c r="E61" s="246"/>
      <c r="F61" s="246"/>
      <c r="G61" s="246"/>
      <c r="H61" s="246"/>
      <c r="I61" s="246"/>
      <c r="J61" s="246"/>
      <c r="K61" s="246"/>
      <c r="L61" s="246"/>
      <c r="M61" s="50"/>
    </row>
    <row r="62" spans="2:13" s="20" customFormat="1" ht="4.5" customHeight="1" x14ac:dyDescent="0.25">
      <c r="B62" s="245"/>
      <c r="C62" s="245"/>
      <c r="D62" s="245"/>
      <c r="E62" s="245"/>
      <c r="F62" s="245"/>
      <c r="G62" s="245"/>
      <c r="H62" s="245"/>
      <c r="I62" s="245"/>
      <c r="J62" s="245"/>
      <c r="K62" s="245"/>
      <c r="L62" s="245"/>
      <c r="M62" s="129"/>
    </row>
    <row r="63" spans="2:13" s="20" customFormat="1" ht="39.75" customHeight="1" x14ac:dyDescent="0.25">
      <c r="B63" s="248" t="s">
        <v>145</v>
      </c>
      <c r="C63" s="248"/>
      <c r="D63" s="248"/>
      <c r="E63" s="248"/>
      <c r="F63" s="248"/>
      <c r="G63" s="248"/>
      <c r="H63" s="248"/>
      <c r="I63" s="248"/>
      <c r="J63" s="248"/>
      <c r="K63" s="248"/>
      <c r="L63" s="248"/>
      <c r="M63" s="51"/>
    </row>
    <row r="64" spans="2:13" ht="15" customHeight="1" x14ac:dyDescent="0.2">
      <c r="B64" s="247"/>
      <c r="C64" s="247"/>
      <c r="D64" s="247"/>
      <c r="E64" s="247"/>
      <c r="F64" s="247"/>
      <c r="G64" s="247"/>
      <c r="H64" s="247"/>
      <c r="I64" s="247"/>
      <c r="J64" s="247"/>
      <c r="K64" s="247"/>
      <c r="L64" s="247"/>
      <c r="M64" s="49"/>
    </row>
    <row r="65" spans="2:13" ht="15" customHeight="1" x14ac:dyDescent="0.2">
      <c r="B65" s="244"/>
      <c r="C65" s="244"/>
      <c r="D65" s="244"/>
      <c r="E65" s="244"/>
      <c r="F65" s="244"/>
      <c r="G65" s="244"/>
      <c r="H65" s="244"/>
      <c r="I65" s="244"/>
      <c r="J65" s="244"/>
      <c r="K65" s="244"/>
      <c r="L65" s="244"/>
      <c r="M65" s="48"/>
    </row>
    <row r="66" spans="2:13" ht="15" customHeight="1" x14ac:dyDescent="0.2"/>
    <row r="67" spans="2:13" ht="15" customHeight="1" x14ac:dyDescent="0.2">
      <c r="H67" s="66"/>
    </row>
    <row r="68" spans="2:13" ht="15" customHeight="1" x14ac:dyDescent="0.2"/>
    <row r="69" spans="2:13" ht="15" customHeight="1" x14ac:dyDescent="0.2"/>
    <row r="70" spans="2:13" ht="15" customHeight="1" x14ac:dyDescent="0.2"/>
    <row r="71" spans="2:13" ht="15" customHeight="1" x14ac:dyDescent="0.2"/>
    <row r="72" spans="2:13" ht="15" customHeight="1" x14ac:dyDescent="0.2"/>
    <row r="73" spans="2:13" ht="15" customHeight="1" x14ac:dyDescent="0.2"/>
    <row r="74" spans="2:13" ht="15" customHeight="1" x14ac:dyDescent="0.2"/>
    <row r="75" spans="2:13" ht="15" customHeight="1" x14ac:dyDescent="0.2"/>
    <row r="76" spans="2:13" ht="15" customHeight="1" x14ac:dyDescent="0.2"/>
  </sheetData>
  <sheetProtection insertRows="0"/>
  <mergeCells count="62">
    <mergeCell ref="C32:H32"/>
    <mergeCell ref="C15:H15"/>
    <mergeCell ref="C14:H14"/>
    <mergeCell ref="C13:H13"/>
    <mergeCell ref="C35:H35"/>
    <mergeCell ref="C33:H33"/>
    <mergeCell ref="C21:H21"/>
    <mergeCell ref="C22:H22"/>
    <mergeCell ref="C23:H23"/>
    <mergeCell ref="C24:H24"/>
    <mergeCell ref="C25:H25"/>
    <mergeCell ref="C26:H26"/>
    <mergeCell ref="C27:H27"/>
    <mergeCell ref="C28:H28"/>
    <mergeCell ref="C29:H29"/>
    <mergeCell ref="C30:H30"/>
    <mergeCell ref="C19:H19"/>
    <mergeCell ref="C18:H18"/>
    <mergeCell ref="C17:H17"/>
    <mergeCell ref="C31:H31"/>
    <mergeCell ref="B5:C5"/>
    <mergeCell ref="B6:C6"/>
    <mergeCell ref="B7:C7"/>
    <mergeCell ref="C20:H20"/>
    <mergeCell ref="C11:H11"/>
    <mergeCell ref="C16:H16"/>
    <mergeCell ref="B59:L59"/>
    <mergeCell ref="B58:L58"/>
    <mergeCell ref="C39:H39"/>
    <mergeCell ref="C38:H38"/>
    <mergeCell ref="C37:H37"/>
    <mergeCell ref="B57:L57"/>
    <mergeCell ref="C55:H55"/>
    <mergeCell ref="C53:H53"/>
    <mergeCell ref="C51:H51"/>
    <mergeCell ref="C49:H49"/>
    <mergeCell ref="C47:H47"/>
    <mergeCell ref="C41:H41"/>
    <mergeCell ref="C56:H56"/>
    <mergeCell ref="C54:H54"/>
    <mergeCell ref="C52:H52"/>
    <mergeCell ref="C50:H50"/>
    <mergeCell ref="B60:L60"/>
    <mergeCell ref="B65:L65"/>
    <mergeCell ref="B62:L62"/>
    <mergeCell ref="B61:L61"/>
    <mergeCell ref="B64:L64"/>
    <mergeCell ref="B63:L63"/>
    <mergeCell ref="B2:M2"/>
    <mergeCell ref="D4:H4"/>
    <mergeCell ref="D5:H5"/>
    <mergeCell ref="C10:H10"/>
    <mergeCell ref="C12:H12"/>
    <mergeCell ref="B4:C4"/>
    <mergeCell ref="C48:H48"/>
    <mergeCell ref="C36:H36"/>
    <mergeCell ref="C45:H45"/>
    <mergeCell ref="C44:H44"/>
    <mergeCell ref="C43:H43"/>
    <mergeCell ref="C42:H42"/>
    <mergeCell ref="C46:H46"/>
    <mergeCell ref="C40:H40"/>
  </mergeCells>
  <phoneticPr fontId="0" type="noConversion"/>
  <printOptions horizontalCentered="1"/>
  <pageMargins left="0.59055118110236227" right="0.59055118110236227" top="1.1811023622047245" bottom="0.78740157480314965" header="0.70866141732283472" footer="0.51181102362204722"/>
  <pageSetup paperSize="9" scale="54" fitToHeight="2" orientation="portrait" r:id="rId1"/>
  <headerFooter>
    <oddHeader>&amp;A&amp;RSeite &amp;P</oddHeader>
  </headerFooter>
  <rowBreaks count="1" manualBreakCount="1">
    <brk id="57"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Option Button 9">
              <controlPr defaultSize="0" autoFill="0" autoLine="0" autoPict="0">
                <anchor moveWithCells="1">
                  <from>
                    <xdr:col>10</xdr:col>
                    <xdr:colOff>133350</xdr:colOff>
                    <xdr:row>4</xdr:row>
                    <xdr:rowOff>0</xdr:rowOff>
                  </from>
                  <to>
                    <xdr:col>10</xdr:col>
                    <xdr:colOff>504825</xdr:colOff>
                    <xdr:row>5</xdr:row>
                    <xdr:rowOff>76200</xdr:rowOff>
                  </to>
                </anchor>
              </controlPr>
            </control>
          </mc:Choice>
        </mc:AlternateContent>
        <mc:AlternateContent xmlns:mc="http://schemas.openxmlformats.org/markup-compatibility/2006">
          <mc:Choice Requires="x14">
            <control shapeId="1034" r:id="rId5" name="Option Button 10">
              <controlPr defaultSize="0" autoFill="0" autoLine="0" autoPict="0">
                <anchor moveWithCells="1">
                  <from>
                    <xdr:col>10</xdr:col>
                    <xdr:colOff>133350</xdr:colOff>
                    <xdr:row>4</xdr:row>
                    <xdr:rowOff>209550</xdr:rowOff>
                  </from>
                  <to>
                    <xdr:col>10</xdr:col>
                    <xdr:colOff>676275</xdr:colOff>
                    <xdr:row>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W58"/>
  <sheetViews>
    <sheetView topLeftCell="A14" zoomScale="85" zoomScaleNormal="85" workbookViewId="0">
      <selection activeCell="A2" sqref="A2"/>
    </sheetView>
  </sheetViews>
  <sheetFormatPr baseColWidth="10" defaultRowHeight="12.75" x14ac:dyDescent="0.2"/>
  <cols>
    <col min="1" max="1" width="8" customWidth="1"/>
    <col min="2" max="2" width="18.42578125" customWidth="1"/>
    <col min="3" max="3" width="15" customWidth="1"/>
    <col min="4" max="4" width="12.85546875" customWidth="1"/>
    <col min="5" max="5" width="14.42578125" customWidth="1"/>
    <col min="6" max="6" width="13" bestFit="1" customWidth="1"/>
    <col min="7" max="7" width="13" customWidth="1"/>
    <col min="8" max="11" width="11.5703125" bestFit="1" customWidth="1"/>
    <col min="12" max="12" width="14" bestFit="1" customWidth="1"/>
    <col min="13" max="13" width="12.5703125" bestFit="1" customWidth="1"/>
    <col min="14" max="14" width="14.85546875" customWidth="1"/>
    <col min="15" max="15" width="12" customWidth="1"/>
    <col min="17" max="17" width="15.42578125" customWidth="1"/>
    <col min="18" max="18" width="12.85546875" customWidth="1"/>
    <col min="19" max="21" width="11.85546875" customWidth="1"/>
    <col min="22" max="22" width="13.7109375" bestFit="1" customWidth="1"/>
    <col min="23" max="23" width="33.85546875" customWidth="1"/>
  </cols>
  <sheetData>
    <row r="1" spans="1:22" ht="18.75" x14ac:dyDescent="0.3">
      <c r="A1" s="19" t="s">
        <v>35</v>
      </c>
      <c r="B1" s="20"/>
      <c r="C1" s="20"/>
      <c r="D1" s="20"/>
      <c r="E1" s="20"/>
      <c r="F1" s="20"/>
      <c r="H1" s="20"/>
      <c r="I1" s="20"/>
      <c r="J1" s="20"/>
      <c r="K1" s="20"/>
      <c r="L1" s="20"/>
      <c r="M1" s="20"/>
      <c r="N1" s="20"/>
      <c r="O1" s="20"/>
      <c r="P1" s="20"/>
      <c r="R1" s="20"/>
      <c r="S1" s="20"/>
      <c r="T1" s="20"/>
      <c r="U1" s="20"/>
      <c r="V1" s="20"/>
    </row>
    <row r="2" spans="1:22" x14ac:dyDescent="0.2">
      <c r="A2" s="67" t="s">
        <v>140</v>
      </c>
      <c r="B2" s="20"/>
      <c r="C2" s="20"/>
      <c r="D2" s="20"/>
      <c r="E2" s="20"/>
      <c r="F2" s="20"/>
      <c r="G2" s="20"/>
      <c r="H2" s="20"/>
      <c r="I2" s="20"/>
      <c r="J2" s="20"/>
      <c r="K2" s="20"/>
      <c r="L2" s="20"/>
      <c r="M2" s="20"/>
      <c r="N2" s="20"/>
      <c r="O2" s="20"/>
      <c r="P2" s="20"/>
      <c r="Q2" s="20"/>
      <c r="R2" s="20"/>
      <c r="S2" s="20"/>
      <c r="T2" s="20"/>
      <c r="U2" s="20"/>
      <c r="V2" s="20"/>
    </row>
    <row r="3" spans="1:22" x14ac:dyDescent="0.2">
      <c r="A3" s="91" t="s">
        <v>38</v>
      </c>
      <c r="B3" s="92"/>
      <c r="C3" s="92"/>
      <c r="D3" s="21"/>
      <c r="E3" s="21"/>
      <c r="F3" s="20"/>
      <c r="G3" s="20"/>
      <c r="H3" s="20"/>
      <c r="I3" s="20"/>
      <c r="J3" s="20"/>
      <c r="K3" s="20"/>
      <c r="L3" s="20"/>
      <c r="M3" s="20"/>
      <c r="N3" s="20"/>
      <c r="O3" s="20"/>
      <c r="P3" s="20"/>
      <c r="Q3" s="20"/>
      <c r="R3" s="20"/>
      <c r="S3" s="20"/>
      <c r="T3" s="20"/>
      <c r="U3" s="20"/>
      <c r="V3" s="20"/>
    </row>
    <row r="4" spans="1:22" x14ac:dyDescent="0.2">
      <c r="A4" s="111" t="s">
        <v>113</v>
      </c>
      <c r="B4" s="20"/>
      <c r="C4" s="20"/>
      <c r="D4" s="20"/>
      <c r="E4" s="20"/>
      <c r="F4" s="20"/>
      <c r="G4" s="20"/>
      <c r="H4" s="20"/>
      <c r="I4" s="20"/>
      <c r="J4" s="20"/>
      <c r="K4" s="20"/>
      <c r="L4" s="20"/>
      <c r="M4" s="20"/>
      <c r="N4" s="20"/>
      <c r="O4" s="20"/>
      <c r="P4" s="20"/>
      <c r="Q4" s="20"/>
      <c r="R4" s="266"/>
      <c r="S4" s="266"/>
      <c r="T4" s="266"/>
      <c r="U4" s="81"/>
      <c r="V4" s="20"/>
    </row>
    <row r="5" spans="1:22" ht="63.75" customHeight="1" x14ac:dyDescent="0.2">
      <c r="A5" s="271" t="s">
        <v>8</v>
      </c>
      <c r="B5" s="273" t="s">
        <v>95</v>
      </c>
      <c r="C5" s="271" t="s">
        <v>9</v>
      </c>
      <c r="D5" s="271" t="s">
        <v>10</v>
      </c>
      <c r="E5" s="271" t="s">
        <v>105</v>
      </c>
      <c r="F5" s="280" t="s">
        <v>23</v>
      </c>
      <c r="G5" s="271" t="s">
        <v>11</v>
      </c>
      <c r="H5" s="267" t="s">
        <v>12</v>
      </c>
      <c r="I5" s="267" t="s">
        <v>13</v>
      </c>
      <c r="J5" s="267" t="s">
        <v>14</v>
      </c>
      <c r="K5" s="269" t="s">
        <v>24</v>
      </c>
      <c r="L5" s="267" t="s">
        <v>15</v>
      </c>
      <c r="M5" s="267" t="s">
        <v>39</v>
      </c>
      <c r="N5" s="269" t="s">
        <v>26</v>
      </c>
      <c r="O5" s="269" t="s">
        <v>27</v>
      </c>
      <c r="P5" s="269" t="s">
        <v>40</v>
      </c>
      <c r="Q5" s="267" t="s">
        <v>16</v>
      </c>
      <c r="R5" s="275" t="s">
        <v>119</v>
      </c>
      <c r="S5" s="276"/>
      <c r="T5" s="276"/>
      <c r="U5" s="277"/>
      <c r="V5" s="278" t="s">
        <v>25</v>
      </c>
    </row>
    <row r="6" spans="1:22" x14ac:dyDescent="0.2">
      <c r="A6" s="272"/>
      <c r="B6" s="274"/>
      <c r="C6" s="272"/>
      <c r="D6" s="272"/>
      <c r="E6" s="272"/>
      <c r="F6" s="281"/>
      <c r="G6" s="272"/>
      <c r="H6" s="268"/>
      <c r="I6" s="268"/>
      <c r="J6" s="268"/>
      <c r="K6" s="270"/>
      <c r="L6" s="268"/>
      <c r="M6" s="268"/>
      <c r="N6" s="270"/>
      <c r="O6" s="270"/>
      <c r="P6" s="270"/>
      <c r="Q6" s="268"/>
      <c r="R6" s="116">
        <f>'PF - Kosten- und Finanzplan'!J8</f>
        <v>2026</v>
      </c>
      <c r="S6" s="116">
        <f>'PF - Kosten- und Finanzplan'!K8</f>
        <v>2027</v>
      </c>
      <c r="T6" s="116">
        <f>'PF - Kosten- und Finanzplan'!L8</f>
        <v>2028</v>
      </c>
      <c r="U6" s="116">
        <f>'PF - Kosten- und Finanzplan'!M8</f>
        <v>2029</v>
      </c>
      <c r="V6" s="279"/>
    </row>
    <row r="7" spans="1:22" s="39" customFormat="1" ht="9" x14ac:dyDescent="0.15">
      <c r="A7" s="36">
        <v>1</v>
      </c>
      <c r="B7" s="36">
        <f t="shared" ref="B7:T7" si="0">A7+1</f>
        <v>2</v>
      </c>
      <c r="C7" s="36">
        <f t="shared" si="0"/>
        <v>3</v>
      </c>
      <c r="D7" s="36">
        <f t="shared" si="0"/>
        <v>4</v>
      </c>
      <c r="E7" s="36">
        <f t="shared" si="0"/>
        <v>5</v>
      </c>
      <c r="F7" s="37">
        <f t="shared" si="0"/>
        <v>6</v>
      </c>
      <c r="G7" s="37">
        <f t="shared" si="0"/>
        <v>7</v>
      </c>
      <c r="H7" s="38">
        <f t="shared" si="0"/>
        <v>8</v>
      </c>
      <c r="I7" s="38">
        <f t="shared" si="0"/>
        <v>9</v>
      </c>
      <c r="J7" s="38">
        <f t="shared" si="0"/>
        <v>10</v>
      </c>
      <c r="K7" s="38">
        <f t="shared" si="0"/>
        <v>11</v>
      </c>
      <c r="L7" s="38">
        <f t="shared" si="0"/>
        <v>12</v>
      </c>
      <c r="M7" s="38">
        <f t="shared" si="0"/>
        <v>13</v>
      </c>
      <c r="N7" s="38">
        <f t="shared" si="0"/>
        <v>14</v>
      </c>
      <c r="O7" s="38">
        <f t="shared" si="0"/>
        <v>15</v>
      </c>
      <c r="P7" s="38">
        <f t="shared" si="0"/>
        <v>16</v>
      </c>
      <c r="Q7" s="38">
        <f t="shared" si="0"/>
        <v>17</v>
      </c>
      <c r="R7" s="38">
        <f t="shared" si="0"/>
        <v>18</v>
      </c>
      <c r="S7" s="38">
        <f t="shared" si="0"/>
        <v>19</v>
      </c>
      <c r="T7" s="38">
        <f t="shared" si="0"/>
        <v>20</v>
      </c>
      <c r="U7" s="38">
        <f t="shared" ref="U7" si="1">T7+1</f>
        <v>21</v>
      </c>
      <c r="V7" s="38">
        <f t="shared" ref="V7" si="2">U7+1</f>
        <v>22</v>
      </c>
    </row>
    <row r="8" spans="1:22" s="39" customFormat="1" ht="54" x14ac:dyDescent="0.15">
      <c r="A8" s="40"/>
      <c r="B8" s="40" t="s">
        <v>91</v>
      </c>
      <c r="C8" s="40" t="s">
        <v>70</v>
      </c>
      <c r="D8" s="40" t="s">
        <v>70</v>
      </c>
      <c r="E8" s="40" t="s">
        <v>70</v>
      </c>
      <c r="F8" s="40" t="s">
        <v>70</v>
      </c>
      <c r="G8" s="40" t="s">
        <v>70</v>
      </c>
      <c r="H8" s="41" t="s">
        <v>18</v>
      </c>
      <c r="I8" s="41" t="s">
        <v>70</v>
      </c>
      <c r="J8" s="41" t="s">
        <v>70</v>
      </c>
      <c r="K8" s="41" t="s">
        <v>28</v>
      </c>
      <c r="L8" s="41" t="s">
        <v>29</v>
      </c>
      <c r="M8" s="41" t="s">
        <v>19</v>
      </c>
      <c r="N8" s="41" t="s">
        <v>92</v>
      </c>
      <c r="O8" s="41" t="s">
        <v>30</v>
      </c>
      <c r="P8" s="41" t="s">
        <v>31</v>
      </c>
      <c r="Q8" s="41" t="s">
        <v>32</v>
      </c>
      <c r="R8" s="41" t="s">
        <v>70</v>
      </c>
      <c r="S8" s="41" t="s">
        <v>70</v>
      </c>
      <c r="T8" s="41" t="s">
        <v>70</v>
      </c>
      <c r="U8" s="41" t="s">
        <v>70</v>
      </c>
      <c r="V8" s="41" t="s">
        <v>87</v>
      </c>
    </row>
    <row r="9" spans="1:22" x14ac:dyDescent="0.2">
      <c r="A9" s="15" t="s">
        <v>22</v>
      </c>
      <c r="B9" s="16" t="s">
        <v>88</v>
      </c>
      <c r="C9" s="16" t="s">
        <v>21</v>
      </c>
      <c r="D9" s="17" t="s">
        <v>20</v>
      </c>
      <c r="E9" s="17" t="s">
        <v>106</v>
      </c>
      <c r="F9" s="17">
        <v>2400</v>
      </c>
      <c r="G9" s="223">
        <v>40</v>
      </c>
      <c r="H9" s="17">
        <f>F9/(G9*4.3)</f>
        <v>13.953488372093023</v>
      </c>
      <c r="I9" s="15">
        <v>30</v>
      </c>
      <c r="J9" s="225">
        <v>20</v>
      </c>
      <c r="K9" s="18">
        <f>J9/G9</f>
        <v>0.5</v>
      </c>
      <c r="L9" s="17">
        <f>J9*F9*12/G9</f>
        <v>14400</v>
      </c>
      <c r="M9" s="17">
        <f>L9/12</f>
        <v>1200</v>
      </c>
      <c r="N9" s="15">
        <v>15</v>
      </c>
      <c r="O9" s="28">
        <f>(G9*((250-I9)/5)*J9/G9)/12*N9</f>
        <v>1100</v>
      </c>
      <c r="P9" s="28">
        <f>O9/N9</f>
        <v>73.333333333333329</v>
      </c>
      <c r="Q9" s="10">
        <f>(L9/12*N9)</f>
        <v>18000</v>
      </c>
      <c r="R9" s="10">
        <v>12000</v>
      </c>
      <c r="S9" s="10">
        <v>6000</v>
      </c>
      <c r="T9" s="10"/>
      <c r="U9" s="10"/>
      <c r="V9" s="10">
        <f t="shared" ref="V9" si="3">S9+R9+T9</f>
        <v>18000</v>
      </c>
    </row>
    <row r="10" spans="1:22" x14ac:dyDescent="0.2">
      <c r="A10" s="113">
        <v>1</v>
      </c>
      <c r="B10" s="86"/>
      <c r="C10" s="86"/>
      <c r="D10" s="86"/>
      <c r="E10" s="86"/>
      <c r="F10" s="87"/>
      <c r="G10" s="224"/>
      <c r="H10" s="24" t="e">
        <f t="shared" ref="H10:H15" si="4">ROUND(F10/(G10*4.3),2)</f>
        <v>#DIV/0!</v>
      </c>
      <c r="I10" s="88"/>
      <c r="J10" s="226"/>
      <c r="K10" s="25" t="e">
        <f t="shared" ref="K10:K15" si="5">ROUND(J10/G10,1)</f>
        <v>#DIV/0!</v>
      </c>
      <c r="L10" s="24" t="e">
        <f t="shared" ref="L10:L15" si="6">ROUND(J10*F10*12/G10,2)</f>
        <v>#DIV/0!</v>
      </c>
      <c r="M10" s="24" t="e">
        <f t="shared" ref="M10:M15" si="7">ROUND(L10/12,2)</f>
        <v>#DIV/0!</v>
      </c>
      <c r="N10" s="89"/>
      <c r="O10" s="27" t="e">
        <f t="shared" ref="O10:O15" si="8">ROUND(G10*(((250-I10)/5)*J10/G10)/12*N10,1)</f>
        <v>#DIV/0!</v>
      </c>
      <c r="P10" s="27" t="e">
        <f t="shared" ref="P10:P15" si="9">ROUND(O10/N10,1)</f>
        <v>#DIV/0!</v>
      </c>
      <c r="Q10" s="26" t="e">
        <f>ROUND((L10/12*N10),2)</f>
        <v>#DIV/0!</v>
      </c>
      <c r="R10" s="90"/>
      <c r="S10" s="90"/>
      <c r="T10" s="90"/>
      <c r="U10" s="90"/>
      <c r="V10" s="26">
        <f>S10+R10+T10+U10</f>
        <v>0</v>
      </c>
    </row>
    <row r="11" spans="1:22" x14ac:dyDescent="0.2">
      <c r="A11" s="113">
        <v>2</v>
      </c>
      <c r="B11" s="86"/>
      <c r="C11" s="86"/>
      <c r="D11" s="86"/>
      <c r="E11" s="86"/>
      <c r="F11" s="87"/>
      <c r="G11" s="224"/>
      <c r="H11" s="24" t="e">
        <f t="shared" si="4"/>
        <v>#DIV/0!</v>
      </c>
      <c r="I11" s="88"/>
      <c r="J11" s="226"/>
      <c r="K11" s="25" t="e">
        <f t="shared" si="5"/>
        <v>#DIV/0!</v>
      </c>
      <c r="L11" s="24" t="e">
        <f t="shared" si="6"/>
        <v>#DIV/0!</v>
      </c>
      <c r="M11" s="24" t="e">
        <f t="shared" si="7"/>
        <v>#DIV/0!</v>
      </c>
      <c r="N11" s="89"/>
      <c r="O11" s="27" t="e">
        <f t="shared" si="8"/>
        <v>#DIV/0!</v>
      </c>
      <c r="P11" s="27" t="e">
        <f t="shared" si="9"/>
        <v>#DIV/0!</v>
      </c>
      <c r="Q11" s="26" t="e">
        <f t="shared" ref="Q11:Q15" si="10">ROUND((L11/12*N11),2)</f>
        <v>#DIV/0!</v>
      </c>
      <c r="R11" s="90"/>
      <c r="S11" s="90"/>
      <c r="T11" s="90"/>
      <c r="U11" s="90"/>
      <c r="V11" s="26">
        <f t="shared" ref="V11:V29" si="11">S11+R11+T11+U11</f>
        <v>0</v>
      </c>
    </row>
    <row r="12" spans="1:22" x14ac:dyDescent="0.2">
      <c r="A12" s="113">
        <v>3</v>
      </c>
      <c r="B12" s="86"/>
      <c r="C12" s="86"/>
      <c r="D12" s="86"/>
      <c r="E12" s="86"/>
      <c r="F12" s="87"/>
      <c r="G12" s="224"/>
      <c r="H12" s="24" t="e">
        <f t="shared" si="4"/>
        <v>#DIV/0!</v>
      </c>
      <c r="I12" s="88"/>
      <c r="J12" s="226"/>
      <c r="K12" s="25" t="e">
        <f t="shared" si="5"/>
        <v>#DIV/0!</v>
      </c>
      <c r="L12" s="24" t="e">
        <f t="shared" si="6"/>
        <v>#DIV/0!</v>
      </c>
      <c r="M12" s="24" t="e">
        <f t="shared" si="7"/>
        <v>#DIV/0!</v>
      </c>
      <c r="N12" s="89"/>
      <c r="O12" s="27" t="e">
        <f t="shared" si="8"/>
        <v>#DIV/0!</v>
      </c>
      <c r="P12" s="27" t="e">
        <f t="shared" si="9"/>
        <v>#DIV/0!</v>
      </c>
      <c r="Q12" s="26" t="e">
        <f t="shared" si="10"/>
        <v>#DIV/0!</v>
      </c>
      <c r="R12" s="90"/>
      <c r="S12" s="90"/>
      <c r="T12" s="90"/>
      <c r="U12" s="90"/>
      <c r="V12" s="26">
        <f t="shared" si="11"/>
        <v>0</v>
      </c>
    </row>
    <row r="13" spans="1:22" x14ac:dyDescent="0.2">
      <c r="A13" s="113">
        <v>4</v>
      </c>
      <c r="B13" s="86"/>
      <c r="C13" s="86"/>
      <c r="D13" s="86"/>
      <c r="E13" s="86"/>
      <c r="F13" s="87"/>
      <c r="G13" s="224"/>
      <c r="H13" s="24" t="e">
        <f t="shared" si="4"/>
        <v>#DIV/0!</v>
      </c>
      <c r="I13" s="88"/>
      <c r="J13" s="226"/>
      <c r="K13" s="25" t="e">
        <f t="shared" si="5"/>
        <v>#DIV/0!</v>
      </c>
      <c r="L13" s="24" t="e">
        <f t="shared" si="6"/>
        <v>#DIV/0!</v>
      </c>
      <c r="M13" s="24" t="e">
        <f t="shared" si="7"/>
        <v>#DIV/0!</v>
      </c>
      <c r="N13" s="89"/>
      <c r="O13" s="27" t="e">
        <f t="shared" si="8"/>
        <v>#DIV/0!</v>
      </c>
      <c r="P13" s="27" t="e">
        <f t="shared" si="9"/>
        <v>#DIV/0!</v>
      </c>
      <c r="Q13" s="26" t="e">
        <f t="shared" si="10"/>
        <v>#DIV/0!</v>
      </c>
      <c r="R13" s="90"/>
      <c r="S13" s="90"/>
      <c r="T13" s="90"/>
      <c r="U13" s="90"/>
      <c r="V13" s="26">
        <f t="shared" si="11"/>
        <v>0</v>
      </c>
    </row>
    <row r="14" spans="1:22" x14ac:dyDescent="0.2">
      <c r="A14" s="113">
        <v>5</v>
      </c>
      <c r="B14" s="86"/>
      <c r="C14" s="86"/>
      <c r="D14" s="86"/>
      <c r="E14" s="86"/>
      <c r="F14" s="87"/>
      <c r="G14" s="224"/>
      <c r="H14" s="24" t="e">
        <f t="shared" si="4"/>
        <v>#DIV/0!</v>
      </c>
      <c r="I14" s="88"/>
      <c r="J14" s="226"/>
      <c r="K14" s="25" t="e">
        <f t="shared" si="5"/>
        <v>#DIV/0!</v>
      </c>
      <c r="L14" s="24" t="e">
        <f t="shared" si="6"/>
        <v>#DIV/0!</v>
      </c>
      <c r="M14" s="24" t="e">
        <f t="shared" si="7"/>
        <v>#DIV/0!</v>
      </c>
      <c r="N14" s="89"/>
      <c r="O14" s="27" t="e">
        <f t="shared" si="8"/>
        <v>#DIV/0!</v>
      </c>
      <c r="P14" s="27" t="e">
        <f t="shared" si="9"/>
        <v>#DIV/0!</v>
      </c>
      <c r="Q14" s="26" t="e">
        <f t="shared" si="10"/>
        <v>#DIV/0!</v>
      </c>
      <c r="R14" s="90"/>
      <c r="S14" s="90"/>
      <c r="T14" s="90"/>
      <c r="U14" s="90"/>
      <c r="V14" s="26">
        <f t="shared" si="11"/>
        <v>0</v>
      </c>
    </row>
    <row r="15" spans="1:22" x14ac:dyDescent="0.2">
      <c r="A15" s="113">
        <v>6</v>
      </c>
      <c r="B15" s="86"/>
      <c r="C15" s="86"/>
      <c r="D15" s="86"/>
      <c r="E15" s="86"/>
      <c r="F15" s="87"/>
      <c r="G15" s="224"/>
      <c r="H15" s="24" t="e">
        <f t="shared" si="4"/>
        <v>#DIV/0!</v>
      </c>
      <c r="I15" s="88"/>
      <c r="J15" s="226"/>
      <c r="K15" s="25" t="e">
        <f t="shared" si="5"/>
        <v>#DIV/0!</v>
      </c>
      <c r="L15" s="24" t="e">
        <f t="shared" si="6"/>
        <v>#DIV/0!</v>
      </c>
      <c r="M15" s="24" t="e">
        <f t="shared" si="7"/>
        <v>#DIV/0!</v>
      </c>
      <c r="N15" s="89"/>
      <c r="O15" s="27" t="e">
        <f t="shared" si="8"/>
        <v>#DIV/0!</v>
      </c>
      <c r="P15" s="27" t="e">
        <f t="shared" si="9"/>
        <v>#DIV/0!</v>
      </c>
      <c r="Q15" s="26" t="e">
        <f t="shared" si="10"/>
        <v>#DIV/0!</v>
      </c>
      <c r="R15" s="90"/>
      <c r="S15" s="90"/>
      <c r="T15" s="90"/>
      <c r="U15" s="90"/>
      <c r="V15" s="26">
        <f t="shared" si="11"/>
        <v>0</v>
      </c>
    </row>
    <row r="16" spans="1:22" x14ac:dyDescent="0.2">
      <c r="A16" s="113">
        <v>7</v>
      </c>
      <c r="B16" s="86"/>
      <c r="C16" s="86"/>
      <c r="D16" s="86"/>
      <c r="E16" s="86"/>
      <c r="F16" s="87"/>
      <c r="G16" s="224"/>
      <c r="H16" s="24" t="e">
        <f t="shared" ref="H16:H17" si="12">ROUND(F16/(G16*4.3),2)</f>
        <v>#DIV/0!</v>
      </c>
      <c r="I16" s="88"/>
      <c r="J16" s="226"/>
      <c r="K16" s="25" t="e">
        <f t="shared" ref="K16:K17" si="13">ROUND(J16/G16,1)</f>
        <v>#DIV/0!</v>
      </c>
      <c r="L16" s="24" t="e">
        <f t="shared" ref="L16:L17" si="14">ROUND(J16*F16*12/G16,2)</f>
        <v>#DIV/0!</v>
      </c>
      <c r="M16" s="24" t="e">
        <f t="shared" ref="M16:M17" si="15">ROUND(L16/12,2)</f>
        <v>#DIV/0!</v>
      </c>
      <c r="N16" s="89"/>
      <c r="O16" s="27" t="e">
        <f t="shared" ref="O16:O17" si="16">ROUND(G16*(((250-I16)/5)*J16/G16)/12*N16,1)</f>
        <v>#DIV/0!</v>
      </c>
      <c r="P16" s="27" t="e">
        <f t="shared" ref="P16:P17" si="17">ROUND(O16/N16,1)</f>
        <v>#DIV/0!</v>
      </c>
      <c r="Q16" s="26" t="e">
        <f t="shared" ref="Q16:Q17" si="18">ROUND((L16/12*N16),2)</f>
        <v>#DIV/0!</v>
      </c>
      <c r="R16" s="90"/>
      <c r="S16" s="90"/>
      <c r="T16" s="90"/>
      <c r="U16" s="90"/>
      <c r="V16" s="26">
        <f t="shared" si="11"/>
        <v>0</v>
      </c>
    </row>
    <row r="17" spans="1:23" x14ac:dyDescent="0.2">
      <c r="A17" s="113">
        <v>8</v>
      </c>
      <c r="B17" s="86"/>
      <c r="C17" s="86"/>
      <c r="D17" s="86"/>
      <c r="E17" s="86"/>
      <c r="F17" s="87"/>
      <c r="G17" s="224"/>
      <c r="H17" s="24" t="e">
        <f t="shared" si="12"/>
        <v>#DIV/0!</v>
      </c>
      <c r="I17" s="88"/>
      <c r="J17" s="226"/>
      <c r="K17" s="25" t="e">
        <f t="shared" si="13"/>
        <v>#DIV/0!</v>
      </c>
      <c r="L17" s="24" t="e">
        <f t="shared" si="14"/>
        <v>#DIV/0!</v>
      </c>
      <c r="M17" s="24" t="e">
        <f t="shared" si="15"/>
        <v>#DIV/0!</v>
      </c>
      <c r="N17" s="89"/>
      <c r="O17" s="27" t="e">
        <f t="shared" si="16"/>
        <v>#DIV/0!</v>
      </c>
      <c r="P17" s="27" t="e">
        <f t="shared" si="17"/>
        <v>#DIV/0!</v>
      </c>
      <c r="Q17" s="26" t="e">
        <f t="shared" si="18"/>
        <v>#DIV/0!</v>
      </c>
      <c r="R17" s="90"/>
      <c r="S17" s="90"/>
      <c r="T17" s="90"/>
      <c r="U17" s="90"/>
      <c r="V17" s="26">
        <f t="shared" si="11"/>
        <v>0</v>
      </c>
      <c r="W17" s="222"/>
    </row>
    <row r="18" spans="1:23" x14ac:dyDescent="0.2">
      <c r="A18" s="113">
        <v>9</v>
      </c>
      <c r="B18" s="86"/>
      <c r="C18" s="86"/>
      <c r="D18" s="86"/>
      <c r="E18" s="86"/>
      <c r="F18" s="87"/>
      <c r="G18" s="224"/>
      <c r="H18" s="24" t="e">
        <f t="shared" ref="H18:H29" si="19">ROUND(F18/(G18*4.3),2)</f>
        <v>#DIV/0!</v>
      </c>
      <c r="I18" s="88"/>
      <c r="J18" s="226"/>
      <c r="K18" s="25" t="e">
        <f t="shared" ref="K18:K29" si="20">ROUND(J18/G18,1)</f>
        <v>#DIV/0!</v>
      </c>
      <c r="L18" s="24" t="e">
        <f t="shared" ref="L18:L29" si="21">ROUND(J18*F18*12/G18,2)</f>
        <v>#DIV/0!</v>
      </c>
      <c r="M18" s="24" t="e">
        <f t="shared" ref="M18:M29" si="22">ROUND(L18/12,2)</f>
        <v>#DIV/0!</v>
      </c>
      <c r="N18" s="89"/>
      <c r="O18" s="27" t="e">
        <f t="shared" ref="O18:O29" si="23">ROUND(G18*(((250-I18)/5)*J18/G18)/12*N18,1)</f>
        <v>#DIV/0!</v>
      </c>
      <c r="P18" s="27" t="e">
        <f t="shared" ref="P18:P29" si="24">ROUND(O18/N18,1)</f>
        <v>#DIV/0!</v>
      </c>
      <c r="Q18" s="26" t="e">
        <f t="shared" ref="Q18:Q29" si="25">ROUND((L18/12*N18),2)</f>
        <v>#DIV/0!</v>
      </c>
      <c r="R18" s="90"/>
      <c r="S18" s="90"/>
      <c r="T18" s="90"/>
      <c r="U18" s="90"/>
      <c r="V18" s="26">
        <f t="shared" si="11"/>
        <v>0</v>
      </c>
      <c r="W18" s="222"/>
    </row>
    <row r="19" spans="1:23" x14ac:dyDescent="0.2">
      <c r="A19" s="113">
        <v>10</v>
      </c>
      <c r="B19" s="86"/>
      <c r="C19" s="86"/>
      <c r="D19" s="86"/>
      <c r="E19" s="86"/>
      <c r="F19" s="87"/>
      <c r="G19" s="224"/>
      <c r="H19" s="24" t="e">
        <f t="shared" si="19"/>
        <v>#DIV/0!</v>
      </c>
      <c r="I19" s="88"/>
      <c r="J19" s="226"/>
      <c r="K19" s="25" t="e">
        <f t="shared" si="20"/>
        <v>#DIV/0!</v>
      </c>
      <c r="L19" s="24" t="e">
        <f t="shared" si="21"/>
        <v>#DIV/0!</v>
      </c>
      <c r="M19" s="24" t="e">
        <f t="shared" si="22"/>
        <v>#DIV/0!</v>
      </c>
      <c r="N19" s="89"/>
      <c r="O19" s="27" t="e">
        <f t="shared" si="23"/>
        <v>#DIV/0!</v>
      </c>
      <c r="P19" s="27" t="e">
        <f t="shared" si="24"/>
        <v>#DIV/0!</v>
      </c>
      <c r="Q19" s="26" t="e">
        <f t="shared" si="25"/>
        <v>#DIV/0!</v>
      </c>
      <c r="R19" s="90"/>
      <c r="S19" s="90"/>
      <c r="T19" s="90"/>
      <c r="U19" s="90"/>
      <c r="V19" s="26">
        <f t="shared" si="11"/>
        <v>0</v>
      </c>
      <c r="W19" s="222"/>
    </row>
    <row r="20" spans="1:23" x14ac:dyDescent="0.2">
      <c r="A20" s="113">
        <v>11</v>
      </c>
      <c r="B20" s="86"/>
      <c r="C20" s="86"/>
      <c r="D20" s="86"/>
      <c r="E20" s="86"/>
      <c r="F20" s="87"/>
      <c r="G20" s="224"/>
      <c r="H20" s="24" t="e">
        <f t="shared" si="19"/>
        <v>#DIV/0!</v>
      </c>
      <c r="I20" s="88"/>
      <c r="J20" s="226"/>
      <c r="K20" s="25" t="e">
        <f t="shared" si="20"/>
        <v>#DIV/0!</v>
      </c>
      <c r="L20" s="24" t="e">
        <f t="shared" si="21"/>
        <v>#DIV/0!</v>
      </c>
      <c r="M20" s="24" t="e">
        <f t="shared" si="22"/>
        <v>#DIV/0!</v>
      </c>
      <c r="N20" s="89"/>
      <c r="O20" s="27" t="e">
        <f t="shared" si="23"/>
        <v>#DIV/0!</v>
      </c>
      <c r="P20" s="27" t="e">
        <f t="shared" si="24"/>
        <v>#DIV/0!</v>
      </c>
      <c r="Q20" s="26" t="e">
        <f t="shared" si="25"/>
        <v>#DIV/0!</v>
      </c>
      <c r="R20" s="90"/>
      <c r="S20" s="90"/>
      <c r="T20" s="90"/>
      <c r="U20" s="90"/>
      <c r="V20" s="26">
        <f t="shared" si="11"/>
        <v>0</v>
      </c>
      <c r="W20" s="222"/>
    </row>
    <row r="21" spans="1:23" x14ac:dyDescent="0.2">
      <c r="A21" s="113">
        <v>12</v>
      </c>
      <c r="B21" s="86"/>
      <c r="C21" s="86"/>
      <c r="D21" s="86"/>
      <c r="E21" s="86"/>
      <c r="F21" s="87"/>
      <c r="G21" s="224"/>
      <c r="H21" s="24" t="e">
        <f t="shared" si="19"/>
        <v>#DIV/0!</v>
      </c>
      <c r="I21" s="88"/>
      <c r="J21" s="226"/>
      <c r="K21" s="25" t="e">
        <f t="shared" si="20"/>
        <v>#DIV/0!</v>
      </c>
      <c r="L21" s="24" t="e">
        <f t="shared" si="21"/>
        <v>#DIV/0!</v>
      </c>
      <c r="M21" s="24" t="e">
        <f t="shared" si="22"/>
        <v>#DIV/0!</v>
      </c>
      <c r="N21" s="89"/>
      <c r="O21" s="27" t="e">
        <f t="shared" si="23"/>
        <v>#DIV/0!</v>
      </c>
      <c r="P21" s="27" t="e">
        <f t="shared" si="24"/>
        <v>#DIV/0!</v>
      </c>
      <c r="Q21" s="26" t="e">
        <f t="shared" si="25"/>
        <v>#DIV/0!</v>
      </c>
      <c r="R21" s="90"/>
      <c r="S21" s="90"/>
      <c r="T21" s="90"/>
      <c r="U21" s="90"/>
      <c r="V21" s="26">
        <f t="shared" si="11"/>
        <v>0</v>
      </c>
      <c r="W21" s="222"/>
    </row>
    <row r="22" spans="1:23" x14ac:dyDescent="0.2">
      <c r="A22" s="113">
        <v>13</v>
      </c>
      <c r="B22" s="86"/>
      <c r="C22" s="86"/>
      <c r="D22" s="86"/>
      <c r="E22" s="86"/>
      <c r="F22" s="87"/>
      <c r="G22" s="224"/>
      <c r="H22" s="24" t="e">
        <f t="shared" si="19"/>
        <v>#DIV/0!</v>
      </c>
      <c r="I22" s="88"/>
      <c r="J22" s="226"/>
      <c r="K22" s="25" t="e">
        <f t="shared" si="20"/>
        <v>#DIV/0!</v>
      </c>
      <c r="L22" s="24" t="e">
        <f t="shared" si="21"/>
        <v>#DIV/0!</v>
      </c>
      <c r="M22" s="24" t="e">
        <f t="shared" si="22"/>
        <v>#DIV/0!</v>
      </c>
      <c r="N22" s="89"/>
      <c r="O22" s="27" t="e">
        <f t="shared" si="23"/>
        <v>#DIV/0!</v>
      </c>
      <c r="P22" s="27" t="e">
        <f t="shared" si="24"/>
        <v>#DIV/0!</v>
      </c>
      <c r="Q22" s="26" t="e">
        <f t="shared" si="25"/>
        <v>#DIV/0!</v>
      </c>
      <c r="R22" s="90"/>
      <c r="S22" s="90"/>
      <c r="T22" s="90"/>
      <c r="U22" s="90"/>
      <c r="V22" s="26">
        <f t="shared" si="11"/>
        <v>0</v>
      </c>
      <c r="W22" s="222"/>
    </row>
    <row r="23" spans="1:23" x14ac:dyDescent="0.2">
      <c r="A23" s="113">
        <v>14</v>
      </c>
      <c r="B23" s="86"/>
      <c r="C23" s="86"/>
      <c r="D23" s="86"/>
      <c r="E23" s="86"/>
      <c r="F23" s="87"/>
      <c r="G23" s="224"/>
      <c r="H23" s="24" t="e">
        <f t="shared" si="19"/>
        <v>#DIV/0!</v>
      </c>
      <c r="I23" s="88"/>
      <c r="J23" s="226"/>
      <c r="K23" s="25" t="e">
        <f t="shared" si="20"/>
        <v>#DIV/0!</v>
      </c>
      <c r="L23" s="24" t="e">
        <f t="shared" si="21"/>
        <v>#DIV/0!</v>
      </c>
      <c r="M23" s="24" t="e">
        <f t="shared" si="22"/>
        <v>#DIV/0!</v>
      </c>
      <c r="N23" s="89"/>
      <c r="O23" s="27" t="e">
        <f t="shared" si="23"/>
        <v>#DIV/0!</v>
      </c>
      <c r="P23" s="27" t="e">
        <f t="shared" si="24"/>
        <v>#DIV/0!</v>
      </c>
      <c r="Q23" s="26" t="e">
        <f t="shared" si="25"/>
        <v>#DIV/0!</v>
      </c>
      <c r="R23" s="90"/>
      <c r="S23" s="90"/>
      <c r="T23" s="90"/>
      <c r="U23" s="90"/>
      <c r="V23" s="26">
        <f t="shared" si="11"/>
        <v>0</v>
      </c>
      <c r="W23" s="222"/>
    </row>
    <row r="24" spans="1:23" x14ac:dyDescent="0.2">
      <c r="A24" s="113">
        <v>15</v>
      </c>
      <c r="B24" s="86"/>
      <c r="C24" s="86"/>
      <c r="D24" s="86"/>
      <c r="E24" s="86"/>
      <c r="F24" s="87"/>
      <c r="G24" s="224"/>
      <c r="H24" s="24" t="e">
        <f t="shared" si="19"/>
        <v>#DIV/0!</v>
      </c>
      <c r="I24" s="88"/>
      <c r="J24" s="226"/>
      <c r="K24" s="25" t="e">
        <f t="shared" si="20"/>
        <v>#DIV/0!</v>
      </c>
      <c r="L24" s="24" t="e">
        <f t="shared" si="21"/>
        <v>#DIV/0!</v>
      </c>
      <c r="M24" s="24" t="e">
        <f t="shared" si="22"/>
        <v>#DIV/0!</v>
      </c>
      <c r="N24" s="89"/>
      <c r="O24" s="27" t="e">
        <f t="shared" si="23"/>
        <v>#DIV/0!</v>
      </c>
      <c r="P24" s="27" t="e">
        <f t="shared" si="24"/>
        <v>#DIV/0!</v>
      </c>
      <c r="Q24" s="26" t="e">
        <f t="shared" si="25"/>
        <v>#DIV/0!</v>
      </c>
      <c r="R24" s="90"/>
      <c r="S24" s="90"/>
      <c r="T24" s="90"/>
      <c r="U24" s="90"/>
      <c r="V24" s="26">
        <f t="shared" si="11"/>
        <v>0</v>
      </c>
      <c r="W24" s="222"/>
    </row>
    <row r="25" spans="1:23" x14ac:dyDescent="0.2">
      <c r="A25" s="113">
        <v>16</v>
      </c>
      <c r="B25" s="86"/>
      <c r="C25" s="86"/>
      <c r="D25" s="86"/>
      <c r="E25" s="86"/>
      <c r="F25" s="87"/>
      <c r="G25" s="224"/>
      <c r="H25" s="24" t="e">
        <f t="shared" si="19"/>
        <v>#DIV/0!</v>
      </c>
      <c r="I25" s="88"/>
      <c r="J25" s="226"/>
      <c r="K25" s="25" t="e">
        <f t="shared" si="20"/>
        <v>#DIV/0!</v>
      </c>
      <c r="L25" s="24" t="e">
        <f t="shared" si="21"/>
        <v>#DIV/0!</v>
      </c>
      <c r="M25" s="24" t="e">
        <f t="shared" si="22"/>
        <v>#DIV/0!</v>
      </c>
      <c r="N25" s="89"/>
      <c r="O25" s="27" t="e">
        <f t="shared" si="23"/>
        <v>#DIV/0!</v>
      </c>
      <c r="P25" s="27" t="e">
        <f t="shared" si="24"/>
        <v>#DIV/0!</v>
      </c>
      <c r="Q25" s="26" t="e">
        <f t="shared" si="25"/>
        <v>#DIV/0!</v>
      </c>
      <c r="R25" s="90"/>
      <c r="S25" s="90"/>
      <c r="T25" s="90"/>
      <c r="U25" s="90"/>
      <c r="V25" s="26">
        <f t="shared" si="11"/>
        <v>0</v>
      </c>
      <c r="W25" s="222"/>
    </row>
    <row r="26" spans="1:23" x14ac:dyDescent="0.2">
      <c r="A26" s="113">
        <v>17</v>
      </c>
      <c r="B26" s="86"/>
      <c r="C26" s="86"/>
      <c r="D26" s="86"/>
      <c r="E26" s="86"/>
      <c r="F26" s="87"/>
      <c r="G26" s="224"/>
      <c r="H26" s="24" t="e">
        <f t="shared" si="19"/>
        <v>#DIV/0!</v>
      </c>
      <c r="I26" s="88"/>
      <c r="J26" s="226"/>
      <c r="K26" s="25" t="e">
        <f t="shared" si="20"/>
        <v>#DIV/0!</v>
      </c>
      <c r="L26" s="24" t="e">
        <f t="shared" si="21"/>
        <v>#DIV/0!</v>
      </c>
      <c r="M26" s="24" t="e">
        <f t="shared" si="22"/>
        <v>#DIV/0!</v>
      </c>
      <c r="N26" s="89"/>
      <c r="O26" s="27" t="e">
        <f t="shared" si="23"/>
        <v>#DIV/0!</v>
      </c>
      <c r="P26" s="27" t="e">
        <f t="shared" si="24"/>
        <v>#DIV/0!</v>
      </c>
      <c r="Q26" s="26" t="e">
        <f t="shared" si="25"/>
        <v>#DIV/0!</v>
      </c>
      <c r="R26" s="90"/>
      <c r="S26" s="90"/>
      <c r="T26" s="90"/>
      <c r="U26" s="90"/>
      <c r="V26" s="26">
        <f t="shared" si="11"/>
        <v>0</v>
      </c>
      <c r="W26" s="222"/>
    </row>
    <row r="27" spans="1:23" x14ac:dyDescent="0.2">
      <c r="A27" s="113">
        <v>18</v>
      </c>
      <c r="B27" s="86"/>
      <c r="C27" s="86"/>
      <c r="D27" s="86"/>
      <c r="E27" s="86"/>
      <c r="F27" s="87"/>
      <c r="G27" s="224"/>
      <c r="H27" s="24" t="e">
        <f t="shared" si="19"/>
        <v>#DIV/0!</v>
      </c>
      <c r="I27" s="88"/>
      <c r="J27" s="226"/>
      <c r="K27" s="25" t="e">
        <f t="shared" si="20"/>
        <v>#DIV/0!</v>
      </c>
      <c r="L27" s="24" t="e">
        <f t="shared" si="21"/>
        <v>#DIV/0!</v>
      </c>
      <c r="M27" s="24" t="e">
        <f t="shared" si="22"/>
        <v>#DIV/0!</v>
      </c>
      <c r="N27" s="89"/>
      <c r="O27" s="27" t="e">
        <f t="shared" si="23"/>
        <v>#DIV/0!</v>
      </c>
      <c r="P27" s="27" t="e">
        <f t="shared" si="24"/>
        <v>#DIV/0!</v>
      </c>
      <c r="Q27" s="26" t="e">
        <f t="shared" si="25"/>
        <v>#DIV/0!</v>
      </c>
      <c r="R27" s="90"/>
      <c r="S27" s="90"/>
      <c r="T27" s="90"/>
      <c r="U27" s="90"/>
      <c r="V27" s="26">
        <f t="shared" si="11"/>
        <v>0</v>
      </c>
      <c r="W27" s="222"/>
    </row>
    <row r="28" spans="1:23" x14ac:dyDescent="0.2">
      <c r="A28" s="113">
        <v>19</v>
      </c>
      <c r="B28" s="86"/>
      <c r="C28" s="86"/>
      <c r="D28" s="86"/>
      <c r="E28" s="86"/>
      <c r="F28" s="87"/>
      <c r="G28" s="224"/>
      <c r="H28" s="24" t="e">
        <f t="shared" si="19"/>
        <v>#DIV/0!</v>
      </c>
      <c r="I28" s="88"/>
      <c r="J28" s="226"/>
      <c r="K28" s="25" t="e">
        <f t="shared" si="20"/>
        <v>#DIV/0!</v>
      </c>
      <c r="L28" s="24" t="e">
        <f t="shared" si="21"/>
        <v>#DIV/0!</v>
      </c>
      <c r="M28" s="24" t="e">
        <f t="shared" si="22"/>
        <v>#DIV/0!</v>
      </c>
      <c r="N28" s="89"/>
      <c r="O28" s="27" t="e">
        <f t="shared" si="23"/>
        <v>#DIV/0!</v>
      </c>
      <c r="P28" s="27" t="e">
        <f t="shared" si="24"/>
        <v>#DIV/0!</v>
      </c>
      <c r="Q28" s="26" t="e">
        <f t="shared" si="25"/>
        <v>#DIV/0!</v>
      </c>
      <c r="R28" s="90"/>
      <c r="S28" s="90"/>
      <c r="T28" s="90"/>
      <c r="U28" s="90"/>
      <c r="V28" s="26">
        <f t="shared" si="11"/>
        <v>0</v>
      </c>
      <c r="W28" s="222"/>
    </row>
    <row r="29" spans="1:23" x14ac:dyDescent="0.2">
      <c r="A29" s="113">
        <v>20</v>
      </c>
      <c r="B29" s="86"/>
      <c r="C29" s="86"/>
      <c r="D29" s="86"/>
      <c r="E29" s="86"/>
      <c r="F29" s="87"/>
      <c r="G29" s="224"/>
      <c r="H29" s="24" t="e">
        <f t="shared" si="19"/>
        <v>#DIV/0!</v>
      </c>
      <c r="I29" s="88"/>
      <c r="J29" s="226"/>
      <c r="K29" s="25" t="e">
        <f t="shared" si="20"/>
        <v>#DIV/0!</v>
      </c>
      <c r="L29" s="24" t="e">
        <f t="shared" si="21"/>
        <v>#DIV/0!</v>
      </c>
      <c r="M29" s="24" t="e">
        <f t="shared" si="22"/>
        <v>#DIV/0!</v>
      </c>
      <c r="N29" s="89"/>
      <c r="O29" s="27" t="e">
        <f t="shared" si="23"/>
        <v>#DIV/0!</v>
      </c>
      <c r="P29" s="27" t="e">
        <f t="shared" si="24"/>
        <v>#DIV/0!</v>
      </c>
      <c r="Q29" s="26" t="e">
        <f t="shared" si="25"/>
        <v>#DIV/0!</v>
      </c>
      <c r="R29" s="90"/>
      <c r="S29" s="90"/>
      <c r="T29" s="90"/>
      <c r="U29" s="90"/>
      <c r="V29" s="26">
        <f t="shared" si="11"/>
        <v>0</v>
      </c>
      <c r="W29" s="222"/>
    </row>
    <row r="31" spans="1:23" x14ac:dyDescent="0.2">
      <c r="A31" s="12" t="s">
        <v>111</v>
      </c>
    </row>
    <row r="32" spans="1:23" ht="31.5" customHeight="1" x14ac:dyDescent="0.2">
      <c r="A32" s="285" t="s">
        <v>8</v>
      </c>
      <c r="B32" s="287" t="s">
        <v>121</v>
      </c>
      <c r="C32" s="285" t="s">
        <v>75</v>
      </c>
      <c r="D32" s="282" t="s">
        <v>120</v>
      </c>
      <c r="E32" s="283"/>
      <c r="F32" s="283"/>
      <c r="G32" s="284"/>
    </row>
    <row r="33" spans="1:7" x14ac:dyDescent="0.2">
      <c r="A33" s="286"/>
      <c r="B33" s="288"/>
      <c r="C33" s="286"/>
      <c r="D33" s="116">
        <f>R6</f>
        <v>2026</v>
      </c>
      <c r="E33" s="116">
        <f>S6</f>
        <v>2027</v>
      </c>
      <c r="F33" s="116">
        <f>T6</f>
        <v>2028</v>
      </c>
      <c r="G33" s="116">
        <f>U6</f>
        <v>2029</v>
      </c>
    </row>
    <row r="34" spans="1:7" x14ac:dyDescent="0.2">
      <c r="A34" s="36">
        <v>1</v>
      </c>
      <c r="B34" s="36">
        <v>2</v>
      </c>
      <c r="C34" s="36">
        <v>3</v>
      </c>
      <c r="D34" s="38">
        <f>C34+1</f>
        <v>4</v>
      </c>
      <c r="E34" s="38">
        <f>D34+1</f>
        <v>5</v>
      </c>
      <c r="F34" s="38">
        <f>E34+1</f>
        <v>6</v>
      </c>
      <c r="G34" s="38">
        <f>F34+1</f>
        <v>7</v>
      </c>
    </row>
    <row r="35" spans="1:7" ht="18.75" x14ac:dyDescent="0.2">
      <c r="A35" s="40"/>
      <c r="B35" s="40" t="s">
        <v>91</v>
      </c>
      <c r="C35" s="110" t="s">
        <v>112</v>
      </c>
      <c r="D35" s="41" t="s">
        <v>70</v>
      </c>
      <c r="E35" s="41" t="s">
        <v>70</v>
      </c>
      <c r="F35" s="41" t="s">
        <v>70</v>
      </c>
      <c r="G35" s="41" t="s">
        <v>70</v>
      </c>
    </row>
    <row r="36" spans="1:7" ht="27" customHeight="1" x14ac:dyDescent="0.2">
      <c r="A36" s="15" t="s">
        <v>22</v>
      </c>
      <c r="B36" s="112" t="s">
        <v>114</v>
      </c>
      <c r="C36" s="107">
        <f>SUM(D36:G36)</f>
        <v>8000</v>
      </c>
      <c r="D36" s="10">
        <v>2000</v>
      </c>
      <c r="E36" s="10">
        <v>2000</v>
      </c>
      <c r="F36" s="10">
        <v>2000</v>
      </c>
      <c r="G36" s="10">
        <v>2000</v>
      </c>
    </row>
    <row r="37" spans="1:7" x14ac:dyDescent="0.2">
      <c r="A37" s="113">
        <v>1</v>
      </c>
      <c r="B37" s="86"/>
      <c r="C37" s="108">
        <f t="shared" ref="C37:C44" si="26">SUM(D37:G37)</f>
        <v>0</v>
      </c>
      <c r="D37" s="90"/>
      <c r="E37" s="90"/>
      <c r="F37" s="90"/>
      <c r="G37" s="90"/>
    </row>
    <row r="38" spans="1:7" x14ac:dyDescent="0.2">
      <c r="A38" s="113">
        <v>2</v>
      </c>
      <c r="B38" s="86"/>
      <c r="C38" s="108">
        <f t="shared" si="26"/>
        <v>0</v>
      </c>
      <c r="D38" s="90"/>
      <c r="E38" s="90"/>
      <c r="F38" s="90"/>
      <c r="G38" s="90"/>
    </row>
    <row r="39" spans="1:7" x14ac:dyDescent="0.2">
      <c r="A39" s="113">
        <v>3</v>
      </c>
      <c r="B39" s="86"/>
      <c r="C39" s="108">
        <f t="shared" si="26"/>
        <v>0</v>
      </c>
      <c r="D39" s="90"/>
      <c r="E39" s="90"/>
      <c r="F39" s="90"/>
      <c r="G39" s="90"/>
    </row>
    <row r="40" spans="1:7" x14ac:dyDescent="0.2">
      <c r="A40" s="113">
        <v>4</v>
      </c>
      <c r="B40" s="86"/>
      <c r="C40" s="108">
        <f>SUM(D40:G40)</f>
        <v>0</v>
      </c>
      <c r="D40" s="90"/>
      <c r="E40" s="90"/>
      <c r="F40" s="90"/>
      <c r="G40" s="90"/>
    </row>
    <row r="41" spans="1:7" x14ac:dyDescent="0.2">
      <c r="A41" s="113">
        <v>5</v>
      </c>
      <c r="B41" s="86"/>
      <c r="C41" s="108">
        <f>SUM(D41:G41)</f>
        <v>0</v>
      </c>
      <c r="D41" s="90"/>
      <c r="E41" s="90"/>
      <c r="F41" s="90"/>
      <c r="G41" s="90"/>
    </row>
    <row r="42" spans="1:7" x14ac:dyDescent="0.2">
      <c r="A42" s="113">
        <v>6</v>
      </c>
      <c r="B42" s="86"/>
      <c r="C42" s="108">
        <f t="shared" si="26"/>
        <v>0</v>
      </c>
      <c r="D42" s="90"/>
      <c r="E42" s="90"/>
      <c r="F42" s="90"/>
      <c r="G42" s="90"/>
    </row>
    <row r="43" spans="1:7" x14ac:dyDescent="0.2">
      <c r="A43" s="113">
        <v>7</v>
      </c>
      <c r="B43" s="86"/>
      <c r="C43" s="108">
        <f t="shared" si="26"/>
        <v>0</v>
      </c>
      <c r="D43" s="90"/>
      <c r="E43" s="90"/>
      <c r="F43" s="90"/>
      <c r="G43" s="90"/>
    </row>
    <row r="44" spans="1:7" x14ac:dyDescent="0.2">
      <c r="A44" s="113">
        <v>8</v>
      </c>
      <c r="B44" s="86"/>
      <c r="C44" s="108">
        <f t="shared" si="26"/>
        <v>0</v>
      </c>
      <c r="D44" s="90"/>
      <c r="E44" s="90"/>
      <c r="F44" s="90"/>
      <c r="G44" s="90"/>
    </row>
    <row r="45" spans="1:7" x14ac:dyDescent="0.2">
      <c r="A45" s="113">
        <v>9</v>
      </c>
      <c r="B45" s="86"/>
      <c r="C45" s="108">
        <f t="shared" ref="C45:C56" si="27">SUM(D45:G45)</f>
        <v>0</v>
      </c>
      <c r="D45" s="90"/>
      <c r="E45" s="90"/>
      <c r="F45" s="90"/>
      <c r="G45" s="90"/>
    </row>
    <row r="46" spans="1:7" x14ac:dyDescent="0.2">
      <c r="A46" s="113">
        <v>10</v>
      </c>
      <c r="B46" s="86"/>
      <c r="C46" s="108">
        <f t="shared" si="27"/>
        <v>0</v>
      </c>
      <c r="D46" s="90"/>
      <c r="E46" s="90"/>
      <c r="F46" s="90"/>
      <c r="G46" s="90"/>
    </row>
    <row r="47" spans="1:7" x14ac:dyDescent="0.2">
      <c r="A47" s="113">
        <v>11</v>
      </c>
      <c r="B47" s="86"/>
      <c r="C47" s="108">
        <f t="shared" si="27"/>
        <v>0</v>
      </c>
      <c r="D47" s="90"/>
      <c r="E47" s="90"/>
      <c r="F47" s="90"/>
      <c r="G47" s="90"/>
    </row>
    <row r="48" spans="1:7" x14ac:dyDescent="0.2">
      <c r="A48" s="113">
        <v>12</v>
      </c>
      <c r="B48" s="86"/>
      <c r="C48" s="108">
        <f t="shared" si="27"/>
        <v>0</v>
      </c>
      <c r="D48" s="90"/>
      <c r="E48" s="90"/>
      <c r="F48" s="90"/>
      <c r="G48" s="90"/>
    </row>
    <row r="49" spans="1:7" x14ac:dyDescent="0.2">
      <c r="A49" s="113">
        <v>13</v>
      </c>
      <c r="B49" s="86"/>
      <c r="C49" s="108">
        <f t="shared" si="27"/>
        <v>0</v>
      </c>
      <c r="D49" s="90"/>
      <c r="E49" s="90"/>
      <c r="F49" s="90"/>
      <c r="G49" s="90"/>
    </row>
    <row r="50" spans="1:7" x14ac:dyDescent="0.2">
      <c r="A50" s="113">
        <v>14</v>
      </c>
      <c r="B50" s="86"/>
      <c r="C50" s="108">
        <f t="shared" si="27"/>
        <v>0</v>
      </c>
      <c r="D50" s="90"/>
      <c r="E50" s="90"/>
      <c r="F50" s="90"/>
      <c r="G50" s="90"/>
    </row>
    <row r="51" spans="1:7" x14ac:dyDescent="0.2">
      <c r="A51" s="113">
        <v>15</v>
      </c>
      <c r="B51" s="86"/>
      <c r="C51" s="108">
        <f t="shared" si="27"/>
        <v>0</v>
      </c>
      <c r="D51" s="90"/>
      <c r="E51" s="90"/>
      <c r="F51" s="90"/>
      <c r="G51" s="90"/>
    </row>
    <row r="52" spans="1:7" x14ac:dyDescent="0.2">
      <c r="A52" s="113">
        <v>16</v>
      </c>
      <c r="B52" s="86"/>
      <c r="C52" s="108">
        <f t="shared" si="27"/>
        <v>0</v>
      </c>
      <c r="D52" s="90"/>
      <c r="E52" s="90"/>
      <c r="F52" s="90"/>
      <c r="G52" s="90"/>
    </row>
    <row r="53" spans="1:7" x14ac:dyDescent="0.2">
      <c r="A53" s="113">
        <v>17</v>
      </c>
      <c r="B53" s="86"/>
      <c r="C53" s="108">
        <f t="shared" si="27"/>
        <v>0</v>
      </c>
      <c r="D53" s="90"/>
      <c r="E53" s="90"/>
      <c r="F53" s="90"/>
      <c r="G53" s="90"/>
    </row>
    <row r="54" spans="1:7" x14ac:dyDescent="0.2">
      <c r="A54" s="113">
        <v>18</v>
      </c>
      <c r="B54" s="86"/>
      <c r="C54" s="108">
        <f t="shared" si="27"/>
        <v>0</v>
      </c>
      <c r="D54" s="90"/>
      <c r="E54" s="90"/>
      <c r="F54" s="90"/>
      <c r="G54" s="90"/>
    </row>
    <row r="55" spans="1:7" x14ac:dyDescent="0.2">
      <c r="A55" s="113">
        <v>19</v>
      </c>
      <c r="B55" s="86"/>
      <c r="C55" s="108">
        <f t="shared" si="27"/>
        <v>0</v>
      </c>
      <c r="D55" s="90"/>
      <c r="E55" s="90"/>
      <c r="F55" s="90"/>
      <c r="G55" s="90"/>
    </row>
    <row r="56" spans="1:7" x14ac:dyDescent="0.2">
      <c r="A56" s="113">
        <v>20</v>
      </c>
      <c r="B56" s="86"/>
      <c r="C56" s="108">
        <f t="shared" si="27"/>
        <v>0</v>
      </c>
      <c r="D56" s="90"/>
      <c r="E56" s="90"/>
      <c r="F56" s="90"/>
      <c r="G56" s="90"/>
    </row>
    <row r="57" spans="1:7" x14ac:dyDescent="0.2">
      <c r="A57" s="289" t="s">
        <v>122</v>
      </c>
      <c r="B57" s="290"/>
      <c r="C57" s="290"/>
      <c r="D57" s="290"/>
      <c r="E57" s="290"/>
      <c r="F57" s="290"/>
      <c r="G57" s="290"/>
    </row>
    <row r="58" spans="1:7" x14ac:dyDescent="0.2">
      <c r="A58" s="291"/>
      <c r="B58" s="291"/>
      <c r="C58" s="291"/>
      <c r="D58" s="291"/>
      <c r="E58" s="291"/>
      <c r="F58" s="291"/>
      <c r="G58" s="291"/>
    </row>
  </sheetData>
  <mergeCells count="25">
    <mergeCell ref="D32:G32"/>
    <mergeCell ref="C32:C33"/>
    <mergeCell ref="B32:B33"/>
    <mergeCell ref="A32:A33"/>
    <mergeCell ref="A57:G58"/>
    <mergeCell ref="C5:C6"/>
    <mergeCell ref="B5:B6"/>
    <mergeCell ref="A5:A6"/>
    <mergeCell ref="R5:U5"/>
    <mergeCell ref="V5:V6"/>
    <mergeCell ref="H5:H6"/>
    <mergeCell ref="G5:G6"/>
    <mergeCell ref="F5:F6"/>
    <mergeCell ref="E5:E6"/>
    <mergeCell ref="D5:D6"/>
    <mergeCell ref="M5:M6"/>
    <mergeCell ref="L5:L6"/>
    <mergeCell ref="K5:K6"/>
    <mergeCell ref="J5:J6"/>
    <mergeCell ref="I5:I6"/>
    <mergeCell ref="R4:T4"/>
    <mergeCell ref="Q5:Q6"/>
    <mergeCell ref="P5:P6"/>
    <mergeCell ref="O5:O6"/>
    <mergeCell ref="N5:N6"/>
  </mergeCells>
  <phoneticPr fontId="43" type="noConversion"/>
  <conditionalFormatting sqref="V10">
    <cfRule type="cellIs" dxfId="15" priority="15" operator="notEqual">
      <formula>$Q$10</formula>
    </cfRule>
  </conditionalFormatting>
  <conditionalFormatting sqref="V11">
    <cfRule type="cellIs" dxfId="14" priority="8" operator="notEqual">
      <formula>$Q$11</formula>
    </cfRule>
  </conditionalFormatting>
  <conditionalFormatting sqref="V12">
    <cfRule type="cellIs" dxfId="13" priority="7" operator="notEqual">
      <formula>$Q$12</formula>
    </cfRule>
  </conditionalFormatting>
  <conditionalFormatting sqref="V13">
    <cfRule type="cellIs" dxfId="12" priority="6" operator="notEqual">
      <formula>$Q$13</formula>
    </cfRule>
  </conditionalFormatting>
  <conditionalFormatting sqref="V14">
    <cfRule type="cellIs" dxfId="11" priority="5" operator="notEqual">
      <formula>$Q$14</formula>
    </cfRule>
  </conditionalFormatting>
  <conditionalFormatting sqref="V15">
    <cfRule type="cellIs" dxfId="10" priority="4" operator="notEqual">
      <formula>$Q$15</formula>
    </cfRule>
  </conditionalFormatting>
  <conditionalFormatting sqref="V16">
    <cfRule type="cellIs" dxfId="9" priority="3" operator="notEqual">
      <formula>$Q$16</formula>
    </cfRule>
  </conditionalFormatting>
  <conditionalFormatting sqref="V29">
    <cfRule type="cellIs" dxfId="8" priority="2" operator="notEqual">
      <formula>$Q$29</formula>
    </cfRule>
  </conditionalFormatting>
  <printOptions horizontalCentered="1"/>
  <pageMargins left="0.70866141732283472" right="0.70866141732283472" top="0.78740157480314965" bottom="0.78740157480314965" header="0.31496062992125984" footer="0.31496062992125984"/>
  <pageSetup paperSize="9" scale="4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M38"/>
  <sheetViews>
    <sheetView workbookViewId="0">
      <selection activeCell="B2" sqref="B2"/>
    </sheetView>
  </sheetViews>
  <sheetFormatPr baseColWidth="10" defaultRowHeight="12.75" x14ac:dyDescent="0.2"/>
  <cols>
    <col min="1" max="1" width="16.85546875" customWidth="1"/>
    <col min="2" max="2" width="26.5703125" customWidth="1"/>
    <col min="3" max="3" width="19.42578125" customWidth="1"/>
    <col min="4" max="5" width="13.5703125" customWidth="1"/>
    <col min="6" max="13" width="11.7109375" customWidth="1"/>
  </cols>
  <sheetData>
    <row r="1" spans="1:13" ht="18.75" x14ac:dyDescent="0.3">
      <c r="A1" s="61" t="s">
        <v>61</v>
      </c>
    </row>
    <row r="2" spans="1:13" x14ac:dyDescent="0.2">
      <c r="A2" s="67" t="s">
        <v>140</v>
      </c>
    </row>
    <row r="3" spans="1:13" x14ac:dyDescent="0.2">
      <c r="A3" s="85" t="s">
        <v>38</v>
      </c>
      <c r="B3" s="85"/>
    </row>
    <row r="4" spans="1:13" ht="18.75" x14ac:dyDescent="0.3">
      <c r="A4" s="61"/>
    </row>
    <row r="5" spans="1:13" ht="18.75" x14ac:dyDescent="0.3">
      <c r="A5" s="61"/>
    </row>
    <row r="6" spans="1:13" ht="18.75" x14ac:dyDescent="0.3">
      <c r="A6" s="61"/>
    </row>
    <row r="7" spans="1:13" x14ac:dyDescent="0.2">
      <c r="A7" s="12" t="s">
        <v>62</v>
      </c>
      <c r="B7" s="293" t="str">
        <f>'PF - Kosten- und Finanzplan'!$D$5</f>
        <v>Brettspiel</v>
      </c>
      <c r="C7" s="293"/>
    </row>
    <row r="8" spans="1:13" x14ac:dyDescent="0.2">
      <c r="A8" s="12" t="s">
        <v>63</v>
      </c>
      <c r="B8" s="127">
        <f>'PF - Kosten- und Finanzplan'!$D$4</f>
        <v>2026</v>
      </c>
    </row>
    <row r="9" spans="1:13" ht="12" customHeight="1" x14ac:dyDescent="0.2"/>
    <row r="10" spans="1:13" x14ac:dyDescent="0.2">
      <c r="F10" s="292">
        <f>'PF - Kosten- und Finanzplan'!J8</f>
        <v>2026</v>
      </c>
      <c r="G10" s="292"/>
      <c r="H10" s="292">
        <f>'PF - Kosten- und Finanzplan'!K8</f>
        <v>2027</v>
      </c>
      <c r="I10" s="292"/>
      <c r="J10" s="292">
        <f>'PF - Kosten- und Finanzplan'!L8</f>
        <v>2028</v>
      </c>
      <c r="K10" s="292"/>
      <c r="L10" s="292">
        <f>'PF - Kosten- und Finanzplan'!M8</f>
        <v>2029</v>
      </c>
      <c r="M10" s="292"/>
    </row>
    <row r="11" spans="1:13" s="64" customFormat="1" ht="30.75" customHeight="1" x14ac:dyDescent="0.2">
      <c r="A11" s="84" t="s">
        <v>8</v>
      </c>
      <c r="B11" s="84" t="s">
        <v>64</v>
      </c>
      <c r="C11" s="84" t="s">
        <v>65</v>
      </c>
      <c r="D11" s="84" t="s">
        <v>66</v>
      </c>
      <c r="E11" s="154" t="s">
        <v>67</v>
      </c>
      <c r="F11" s="84" t="s">
        <v>68</v>
      </c>
      <c r="G11" s="84" t="s">
        <v>69</v>
      </c>
      <c r="H11" s="84" t="s">
        <v>68</v>
      </c>
      <c r="I11" s="84" t="s">
        <v>69</v>
      </c>
      <c r="J11" s="84" t="s">
        <v>68</v>
      </c>
      <c r="K11" s="84" t="s">
        <v>69</v>
      </c>
      <c r="L11" s="84" t="s">
        <v>68</v>
      </c>
      <c r="M11" s="84" t="s">
        <v>69</v>
      </c>
    </row>
    <row r="12" spans="1:13" x14ac:dyDescent="0.2">
      <c r="A12" s="58">
        <v>1</v>
      </c>
      <c r="B12" s="58">
        <f t="shared" ref="B12:G12" si="0">A12+1</f>
        <v>2</v>
      </c>
      <c r="C12" s="58">
        <f t="shared" si="0"/>
        <v>3</v>
      </c>
      <c r="D12" s="58">
        <f t="shared" si="0"/>
        <v>4</v>
      </c>
      <c r="E12" s="155">
        <f>C12+1</f>
        <v>4</v>
      </c>
      <c r="F12" s="58">
        <f>E12+1</f>
        <v>5</v>
      </c>
      <c r="G12" s="58">
        <f t="shared" si="0"/>
        <v>6</v>
      </c>
      <c r="H12" s="58">
        <f>G12+1</f>
        <v>7</v>
      </c>
      <c r="I12" s="58">
        <f t="shared" ref="I12:M12" si="1">H12+1</f>
        <v>8</v>
      </c>
      <c r="J12" s="58">
        <f t="shared" si="1"/>
        <v>9</v>
      </c>
      <c r="K12" s="58">
        <f t="shared" si="1"/>
        <v>10</v>
      </c>
      <c r="L12" s="58">
        <f t="shared" si="1"/>
        <v>11</v>
      </c>
      <c r="M12" s="58">
        <f t="shared" si="1"/>
        <v>12</v>
      </c>
    </row>
    <row r="13" spans="1:13" s="64" customFormat="1" ht="33.75" x14ac:dyDescent="0.2">
      <c r="A13" s="62"/>
      <c r="B13" s="63" t="s">
        <v>70</v>
      </c>
      <c r="C13" s="63" t="s">
        <v>70</v>
      </c>
      <c r="D13" s="63" t="s">
        <v>70</v>
      </c>
      <c r="E13" s="156" t="s">
        <v>70</v>
      </c>
      <c r="F13" s="63" t="s">
        <v>70</v>
      </c>
      <c r="G13" s="63" t="s">
        <v>132</v>
      </c>
      <c r="H13" s="63" t="s">
        <v>70</v>
      </c>
      <c r="I13" s="63" t="s">
        <v>133</v>
      </c>
      <c r="J13" s="63" t="s">
        <v>70</v>
      </c>
      <c r="K13" s="63" t="s">
        <v>134</v>
      </c>
      <c r="L13" s="63" t="s">
        <v>70</v>
      </c>
      <c r="M13" s="63" t="s">
        <v>135</v>
      </c>
    </row>
    <row r="14" spans="1:13" x14ac:dyDescent="0.2">
      <c r="A14" s="57" t="s">
        <v>22</v>
      </c>
      <c r="B14" s="57" t="s">
        <v>71</v>
      </c>
      <c r="C14" s="57" t="s">
        <v>72</v>
      </c>
      <c r="D14" s="57" t="s">
        <v>73</v>
      </c>
      <c r="E14" s="157">
        <v>35</v>
      </c>
      <c r="F14" s="57">
        <v>8</v>
      </c>
      <c r="G14" s="65">
        <f>E14*F14</f>
        <v>280</v>
      </c>
      <c r="H14" s="57">
        <v>2</v>
      </c>
      <c r="I14" s="65">
        <f>H14*E14</f>
        <v>70</v>
      </c>
      <c r="J14" s="57">
        <v>4</v>
      </c>
      <c r="K14" s="65">
        <f>J14*E14</f>
        <v>140</v>
      </c>
      <c r="L14" s="57">
        <v>20</v>
      </c>
      <c r="M14" s="65">
        <f>L14*E14</f>
        <v>700</v>
      </c>
    </row>
    <row r="15" spans="1:13" x14ac:dyDescent="0.2">
      <c r="A15" s="59">
        <v>1</v>
      </c>
      <c r="B15" s="185"/>
      <c r="C15" s="185"/>
      <c r="D15" s="185"/>
      <c r="E15" s="221"/>
      <c r="F15" s="187"/>
      <c r="G15" s="96">
        <f>F15*E15</f>
        <v>0</v>
      </c>
      <c r="H15" s="187"/>
      <c r="I15" s="96">
        <f>H15*E15</f>
        <v>0</v>
      </c>
      <c r="J15" s="187"/>
      <c r="K15" s="96">
        <f>J15*E15</f>
        <v>0</v>
      </c>
      <c r="L15" s="187"/>
      <c r="M15" s="96">
        <f>L15*E15</f>
        <v>0</v>
      </c>
    </row>
    <row r="16" spans="1:13" x14ac:dyDescent="0.2">
      <c r="A16" s="59">
        <v>2</v>
      </c>
      <c r="B16" s="185"/>
      <c r="C16" s="185"/>
      <c r="D16" s="185"/>
      <c r="E16" s="221"/>
      <c r="F16" s="187"/>
      <c r="G16" s="96">
        <f t="shared" ref="G16:G29" si="2">F16*E16</f>
        <v>0</v>
      </c>
      <c r="H16" s="187"/>
      <c r="I16" s="96">
        <f t="shared" ref="I16:I29" si="3">H16*E16</f>
        <v>0</v>
      </c>
      <c r="J16" s="187"/>
      <c r="K16" s="96">
        <f t="shared" ref="K16:K29" si="4">J16*E16</f>
        <v>0</v>
      </c>
      <c r="L16" s="187"/>
      <c r="M16" s="96">
        <f t="shared" ref="M16:M29" si="5">L16*E16</f>
        <v>0</v>
      </c>
    </row>
    <row r="17" spans="1:13" x14ac:dyDescent="0.2">
      <c r="A17" s="59">
        <v>3</v>
      </c>
      <c r="B17" s="185"/>
      <c r="C17" s="185"/>
      <c r="D17" s="185"/>
      <c r="E17" s="221"/>
      <c r="F17" s="187"/>
      <c r="G17" s="96">
        <f t="shared" si="2"/>
        <v>0</v>
      </c>
      <c r="H17" s="187"/>
      <c r="I17" s="96">
        <f t="shared" si="3"/>
        <v>0</v>
      </c>
      <c r="J17" s="187"/>
      <c r="K17" s="96">
        <f t="shared" si="4"/>
        <v>0</v>
      </c>
      <c r="L17" s="187"/>
      <c r="M17" s="96">
        <f t="shared" si="5"/>
        <v>0</v>
      </c>
    </row>
    <row r="18" spans="1:13" x14ac:dyDescent="0.2">
      <c r="A18" s="59">
        <v>4</v>
      </c>
      <c r="B18" s="185"/>
      <c r="C18" s="185"/>
      <c r="D18" s="185"/>
      <c r="E18" s="221"/>
      <c r="F18" s="187"/>
      <c r="G18" s="96">
        <f t="shared" si="2"/>
        <v>0</v>
      </c>
      <c r="H18" s="187"/>
      <c r="I18" s="96">
        <f t="shared" si="3"/>
        <v>0</v>
      </c>
      <c r="J18" s="187"/>
      <c r="K18" s="96">
        <f t="shared" si="4"/>
        <v>0</v>
      </c>
      <c r="L18" s="187"/>
      <c r="M18" s="96">
        <f t="shared" si="5"/>
        <v>0</v>
      </c>
    </row>
    <row r="19" spans="1:13" x14ac:dyDescent="0.2">
      <c r="A19" s="59">
        <v>5</v>
      </c>
      <c r="B19" s="185"/>
      <c r="C19" s="185"/>
      <c r="D19" s="185"/>
      <c r="E19" s="221"/>
      <c r="F19" s="187"/>
      <c r="G19" s="96">
        <f t="shared" si="2"/>
        <v>0</v>
      </c>
      <c r="H19" s="187"/>
      <c r="I19" s="96">
        <f t="shared" si="3"/>
        <v>0</v>
      </c>
      <c r="J19" s="187"/>
      <c r="K19" s="96">
        <f t="shared" si="4"/>
        <v>0</v>
      </c>
      <c r="L19" s="187"/>
      <c r="M19" s="96">
        <f t="shared" si="5"/>
        <v>0</v>
      </c>
    </row>
    <row r="20" spans="1:13" x14ac:dyDescent="0.2">
      <c r="A20" s="59">
        <v>6</v>
      </c>
      <c r="B20" s="185"/>
      <c r="C20" s="185"/>
      <c r="D20" s="185"/>
      <c r="E20" s="221"/>
      <c r="F20" s="187"/>
      <c r="G20" s="96">
        <f t="shared" si="2"/>
        <v>0</v>
      </c>
      <c r="H20" s="187"/>
      <c r="I20" s="96">
        <f t="shared" si="3"/>
        <v>0</v>
      </c>
      <c r="J20" s="187"/>
      <c r="K20" s="96">
        <f t="shared" si="4"/>
        <v>0</v>
      </c>
      <c r="L20" s="187"/>
      <c r="M20" s="96">
        <f t="shared" si="5"/>
        <v>0</v>
      </c>
    </row>
    <row r="21" spans="1:13" x14ac:dyDescent="0.2">
      <c r="A21" s="59">
        <v>7</v>
      </c>
      <c r="B21" s="185"/>
      <c r="C21" s="185"/>
      <c r="D21" s="185"/>
      <c r="E21" s="221"/>
      <c r="F21" s="187"/>
      <c r="G21" s="96">
        <f t="shared" si="2"/>
        <v>0</v>
      </c>
      <c r="H21" s="187"/>
      <c r="I21" s="96">
        <f t="shared" si="3"/>
        <v>0</v>
      </c>
      <c r="J21" s="187"/>
      <c r="K21" s="96">
        <f t="shared" si="4"/>
        <v>0</v>
      </c>
      <c r="L21" s="187"/>
      <c r="M21" s="96">
        <f t="shared" si="5"/>
        <v>0</v>
      </c>
    </row>
    <row r="22" spans="1:13" x14ac:dyDescent="0.2">
      <c r="A22" s="59">
        <v>8</v>
      </c>
      <c r="B22" s="185"/>
      <c r="C22" s="185"/>
      <c r="D22" s="185"/>
      <c r="E22" s="221"/>
      <c r="F22" s="187"/>
      <c r="G22" s="96">
        <f t="shared" si="2"/>
        <v>0</v>
      </c>
      <c r="H22" s="187"/>
      <c r="I22" s="96">
        <f t="shared" si="3"/>
        <v>0</v>
      </c>
      <c r="J22" s="187"/>
      <c r="K22" s="96">
        <f t="shared" si="4"/>
        <v>0</v>
      </c>
      <c r="L22" s="187"/>
      <c r="M22" s="96">
        <f t="shared" si="5"/>
        <v>0</v>
      </c>
    </row>
    <row r="23" spans="1:13" x14ac:dyDescent="0.2">
      <c r="A23" s="59">
        <v>9</v>
      </c>
      <c r="B23" s="185"/>
      <c r="C23" s="185"/>
      <c r="D23" s="185"/>
      <c r="E23" s="221"/>
      <c r="F23" s="187"/>
      <c r="G23" s="96">
        <f t="shared" si="2"/>
        <v>0</v>
      </c>
      <c r="H23" s="187"/>
      <c r="I23" s="96">
        <f t="shared" si="3"/>
        <v>0</v>
      </c>
      <c r="J23" s="187"/>
      <c r="K23" s="96">
        <f t="shared" si="4"/>
        <v>0</v>
      </c>
      <c r="L23" s="187"/>
      <c r="M23" s="96">
        <f t="shared" si="5"/>
        <v>0</v>
      </c>
    </row>
    <row r="24" spans="1:13" x14ac:dyDescent="0.2">
      <c r="A24" s="59">
        <v>10</v>
      </c>
      <c r="B24" s="185"/>
      <c r="C24" s="185"/>
      <c r="D24" s="185"/>
      <c r="E24" s="221"/>
      <c r="F24" s="187"/>
      <c r="G24" s="96">
        <f t="shared" si="2"/>
        <v>0</v>
      </c>
      <c r="H24" s="187"/>
      <c r="I24" s="96">
        <f t="shared" si="3"/>
        <v>0</v>
      </c>
      <c r="J24" s="187"/>
      <c r="K24" s="96">
        <f t="shared" si="4"/>
        <v>0</v>
      </c>
      <c r="L24" s="187"/>
      <c r="M24" s="96">
        <f t="shared" si="5"/>
        <v>0</v>
      </c>
    </row>
    <row r="25" spans="1:13" x14ac:dyDescent="0.2">
      <c r="A25" s="59">
        <v>11</v>
      </c>
      <c r="B25" s="185"/>
      <c r="C25" s="185"/>
      <c r="D25" s="185"/>
      <c r="E25" s="221"/>
      <c r="F25" s="187"/>
      <c r="G25" s="96">
        <f t="shared" si="2"/>
        <v>0</v>
      </c>
      <c r="H25" s="187"/>
      <c r="I25" s="96">
        <f t="shared" si="3"/>
        <v>0</v>
      </c>
      <c r="J25" s="187"/>
      <c r="K25" s="96">
        <f t="shared" si="4"/>
        <v>0</v>
      </c>
      <c r="L25" s="187"/>
      <c r="M25" s="96">
        <f t="shared" si="5"/>
        <v>0</v>
      </c>
    </row>
    <row r="26" spans="1:13" x14ac:dyDescent="0.2">
      <c r="A26" s="59">
        <v>12</v>
      </c>
      <c r="B26" s="185"/>
      <c r="C26" s="185"/>
      <c r="D26" s="185"/>
      <c r="E26" s="221"/>
      <c r="F26" s="187"/>
      <c r="G26" s="96">
        <f t="shared" si="2"/>
        <v>0</v>
      </c>
      <c r="H26" s="187"/>
      <c r="I26" s="96">
        <f t="shared" si="3"/>
        <v>0</v>
      </c>
      <c r="J26" s="187"/>
      <c r="K26" s="96">
        <f t="shared" si="4"/>
        <v>0</v>
      </c>
      <c r="L26" s="187"/>
      <c r="M26" s="96">
        <f t="shared" si="5"/>
        <v>0</v>
      </c>
    </row>
    <row r="27" spans="1:13" x14ac:dyDescent="0.2">
      <c r="A27" s="59">
        <v>13</v>
      </c>
      <c r="B27" s="185"/>
      <c r="C27" s="185"/>
      <c r="D27" s="185"/>
      <c r="E27" s="221"/>
      <c r="F27" s="187"/>
      <c r="G27" s="96">
        <f t="shared" si="2"/>
        <v>0</v>
      </c>
      <c r="H27" s="187"/>
      <c r="I27" s="96">
        <f t="shared" si="3"/>
        <v>0</v>
      </c>
      <c r="J27" s="187"/>
      <c r="K27" s="96">
        <f t="shared" si="4"/>
        <v>0</v>
      </c>
      <c r="L27" s="187"/>
      <c r="M27" s="96">
        <f t="shared" si="5"/>
        <v>0</v>
      </c>
    </row>
    <row r="28" spans="1:13" x14ac:dyDescent="0.2">
      <c r="A28" s="59">
        <v>14</v>
      </c>
      <c r="B28" s="185"/>
      <c r="C28" s="185"/>
      <c r="D28" s="185"/>
      <c r="E28" s="221"/>
      <c r="F28" s="187"/>
      <c r="G28" s="96">
        <f t="shared" si="2"/>
        <v>0</v>
      </c>
      <c r="H28" s="187"/>
      <c r="I28" s="96">
        <f t="shared" si="3"/>
        <v>0</v>
      </c>
      <c r="J28" s="187"/>
      <c r="K28" s="96">
        <f t="shared" si="4"/>
        <v>0</v>
      </c>
      <c r="L28" s="187"/>
      <c r="M28" s="96">
        <f t="shared" si="5"/>
        <v>0</v>
      </c>
    </row>
    <row r="29" spans="1:13" x14ac:dyDescent="0.2">
      <c r="A29" s="59">
        <v>15</v>
      </c>
      <c r="B29" s="185"/>
      <c r="C29" s="185"/>
      <c r="D29" s="185"/>
      <c r="E29" s="221"/>
      <c r="F29" s="187"/>
      <c r="G29" s="96">
        <f t="shared" si="2"/>
        <v>0</v>
      </c>
      <c r="H29" s="187"/>
      <c r="I29" s="96">
        <f t="shared" si="3"/>
        <v>0</v>
      </c>
      <c r="J29" s="187"/>
      <c r="K29" s="96">
        <f t="shared" si="4"/>
        <v>0</v>
      </c>
      <c r="L29" s="187"/>
      <c r="M29" s="96">
        <f t="shared" si="5"/>
        <v>0</v>
      </c>
    </row>
    <row r="30" spans="1:13" s="12" customFormat="1" x14ac:dyDescent="0.2">
      <c r="A30" s="95"/>
      <c r="B30" s="95"/>
      <c r="C30" s="95"/>
      <c r="D30" s="95"/>
      <c r="E30" s="95"/>
      <c r="F30" s="56" t="s">
        <v>37</v>
      </c>
      <c r="G30" s="97">
        <f>SUM(G15:G29)</f>
        <v>0</v>
      </c>
      <c r="H30" s="98"/>
      <c r="I30" s="97">
        <f>SUM(I15:I29)</f>
        <v>0</v>
      </c>
      <c r="J30" s="98"/>
      <c r="K30" s="97">
        <f>SUM(K15:K29)</f>
        <v>0</v>
      </c>
      <c r="L30" s="98"/>
      <c r="M30" s="97">
        <f>SUM(M15:M29)</f>
        <v>0</v>
      </c>
    </row>
    <row r="31" spans="1:13" x14ac:dyDescent="0.2">
      <c r="A31" s="35"/>
      <c r="B31" s="35"/>
      <c r="C31" s="35"/>
      <c r="D31" s="35"/>
      <c r="E31" s="35"/>
      <c r="H31" s="35"/>
      <c r="J31" s="35"/>
      <c r="L31" s="35"/>
    </row>
    <row r="34" spans="2:5" x14ac:dyDescent="0.2">
      <c r="B34" s="68"/>
      <c r="C34" s="70"/>
      <c r="D34" s="68"/>
      <c r="E34" s="68"/>
    </row>
    <row r="35" spans="2:5" x14ac:dyDescent="0.2">
      <c r="B35" s="68"/>
      <c r="C35" s="102"/>
      <c r="D35" s="70"/>
      <c r="E35" s="70"/>
    </row>
    <row r="36" spans="2:5" x14ac:dyDescent="0.2">
      <c r="B36" s="68"/>
      <c r="C36" s="68"/>
      <c r="D36" s="68"/>
      <c r="E36" s="68"/>
    </row>
    <row r="37" spans="2:5" x14ac:dyDescent="0.2">
      <c r="B37" s="68"/>
      <c r="C37" s="68"/>
      <c r="D37" s="68"/>
      <c r="E37" s="68"/>
    </row>
    <row r="38" spans="2:5" x14ac:dyDescent="0.2">
      <c r="B38" s="68"/>
      <c r="C38" s="68"/>
      <c r="D38" s="70"/>
      <c r="E38" s="70"/>
    </row>
  </sheetData>
  <mergeCells count="5">
    <mergeCell ref="F10:G10"/>
    <mergeCell ref="H10:I10"/>
    <mergeCell ref="J10:K10"/>
    <mergeCell ref="L10:M10"/>
    <mergeCell ref="B7:C7"/>
  </mergeCells>
  <phoneticPr fontId="47" type="noConversion"/>
  <pageMargins left="0.70866141732283472" right="0.70866141732283472" top="0.78740157480314965" bottom="0.78740157480314965" header="0.31496062992125984" footer="0.31496062992125984"/>
  <pageSetup paperSize="9" scale="72"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F29"/>
  <sheetViews>
    <sheetView workbookViewId="0">
      <selection activeCell="H47" sqref="H47"/>
    </sheetView>
  </sheetViews>
  <sheetFormatPr baseColWidth="10" defaultRowHeight="12.75" x14ac:dyDescent="0.2"/>
  <cols>
    <col min="1" max="1" width="16.85546875" customWidth="1"/>
    <col min="2" max="2" width="25" customWidth="1"/>
    <col min="3" max="6" width="15.7109375" customWidth="1"/>
  </cols>
  <sheetData>
    <row r="1" spans="1:6" ht="18.75" x14ac:dyDescent="0.3">
      <c r="A1" s="61" t="s">
        <v>76</v>
      </c>
    </row>
    <row r="2" spans="1:6" x14ac:dyDescent="0.2">
      <c r="A2" s="67" t="s">
        <v>140</v>
      </c>
    </row>
    <row r="3" spans="1:6" x14ac:dyDescent="0.2">
      <c r="A3" s="85" t="s">
        <v>38</v>
      </c>
      <c r="B3" s="85"/>
    </row>
    <row r="4" spans="1:6" ht="18.75" x14ac:dyDescent="0.3">
      <c r="A4" s="61"/>
    </row>
    <row r="5" spans="1:6" ht="18.75" x14ac:dyDescent="0.3">
      <c r="A5" s="61"/>
      <c r="B5" s="66"/>
    </row>
    <row r="6" spans="1:6" ht="18.75" x14ac:dyDescent="0.3">
      <c r="A6" s="61"/>
    </row>
    <row r="7" spans="1:6" x14ac:dyDescent="0.2">
      <c r="A7" s="12" t="s">
        <v>62</v>
      </c>
      <c r="B7" s="293" t="str">
        <f>'PF - Kosten- und Finanzplan'!$D$5</f>
        <v>Brettspiel</v>
      </c>
      <c r="C7" s="293"/>
    </row>
    <row r="8" spans="1:6" x14ac:dyDescent="0.2">
      <c r="A8" s="12" t="s">
        <v>63</v>
      </c>
      <c r="B8" s="127">
        <f>'PF - Kosten- und Finanzplan'!$D$4</f>
        <v>2026</v>
      </c>
    </row>
    <row r="9" spans="1:6" ht="12" customHeight="1" x14ac:dyDescent="0.2">
      <c r="B9" s="68"/>
    </row>
    <row r="10" spans="1:6" ht="25.5" customHeight="1" x14ac:dyDescent="0.2">
      <c r="A10" s="295" t="s">
        <v>8</v>
      </c>
      <c r="B10" s="295" t="s">
        <v>74</v>
      </c>
      <c r="C10" s="294" t="s">
        <v>129</v>
      </c>
      <c r="D10" s="294"/>
      <c r="E10" s="294"/>
      <c r="F10" s="294"/>
    </row>
    <row r="11" spans="1:6" x14ac:dyDescent="0.2">
      <c r="A11" s="296"/>
      <c r="B11" s="296"/>
      <c r="C11" s="123">
        <f>'PF - Kosten- und Finanzplan'!J8</f>
        <v>2026</v>
      </c>
      <c r="D11" s="123">
        <f>'PF - Kosten- und Finanzplan'!K8</f>
        <v>2027</v>
      </c>
      <c r="E11" s="123">
        <f>'PF - Kosten- und Finanzplan'!L8</f>
        <v>2028</v>
      </c>
      <c r="F11" s="123">
        <f>'PF - Kosten- und Finanzplan'!M8</f>
        <v>2029</v>
      </c>
    </row>
    <row r="12" spans="1:6" s="64" customFormat="1" ht="27" customHeight="1" x14ac:dyDescent="0.2">
      <c r="A12" s="62"/>
      <c r="B12" s="63" t="s">
        <v>70</v>
      </c>
      <c r="C12" s="63" t="s">
        <v>70</v>
      </c>
      <c r="D12" s="63" t="s">
        <v>70</v>
      </c>
      <c r="E12" s="63" t="s">
        <v>70</v>
      </c>
      <c r="F12" s="63" t="s">
        <v>70</v>
      </c>
    </row>
    <row r="13" spans="1:6" x14ac:dyDescent="0.2">
      <c r="A13" s="57" t="s">
        <v>22</v>
      </c>
      <c r="B13" s="57" t="s">
        <v>138</v>
      </c>
      <c r="C13" s="57"/>
      <c r="D13" s="57"/>
      <c r="E13" s="65">
        <v>750</v>
      </c>
      <c r="F13" s="57"/>
    </row>
    <row r="14" spans="1:6" x14ac:dyDescent="0.2">
      <c r="A14" s="59">
        <v>1</v>
      </c>
      <c r="B14" s="185"/>
      <c r="C14" s="220"/>
      <c r="D14" s="220"/>
      <c r="E14" s="220"/>
      <c r="F14" s="220"/>
    </row>
    <row r="15" spans="1:6" x14ac:dyDescent="0.2">
      <c r="A15" s="59">
        <v>2</v>
      </c>
      <c r="B15" s="185"/>
      <c r="C15" s="220"/>
      <c r="D15" s="220"/>
      <c r="E15" s="220"/>
      <c r="F15" s="220"/>
    </row>
    <row r="16" spans="1:6" x14ac:dyDescent="0.2">
      <c r="A16" s="59">
        <v>3</v>
      </c>
      <c r="B16" s="185"/>
      <c r="C16" s="220"/>
      <c r="D16" s="220"/>
      <c r="E16" s="220"/>
      <c r="F16" s="220"/>
    </row>
    <row r="17" spans="1:6" x14ac:dyDescent="0.2">
      <c r="A17" s="59">
        <v>4</v>
      </c>
      <c r="B17" s="185"/>
      <c r="C17" s="220"/>
      <c r="D17" s="220"/>
      <c r="E17" s="220"/>
      <c r="F17" s="220"/>
    </row>
    <row r="18" spans="1:6" x14ac:dyDescent="0.2">
      <c r="A18" s="59">
        <v>5</v>
      </c>
      <c r="B18" s="185"/>
      <c r="C18" s="220"/>
      <c r="D18" s="220"/>
      <c r="E18" s="220"/>
      <c r="F18" s="220"/>
    </row>
    <row r="19" spans="1:6" x14ac:dyDescent="0.2">
      <c r="A19" s="59">
        <v>6</v>
      </c>
      <c r="B19" s="185"/>
      <c r="C19" s="220"/>
      <c r="D19" s="220"/>
      <c r="E19" s="220"/>
      <c r="F19" s="220"/>
    </row>
    <row r="20" spans="1:6" x14ac:dyDescent="0.2">
      <c r="A20" s="59">
        <v>7</v>
      </c>
      <c r="B20" s="185"/>
      <c r="C20" s="220"/>
      <c r="D20" s="220"/>
      <c r="E20" s="220"/>
      <c r="F20" s="220"/>
    </row>
    <row r="21" spans="1:6" x14ac:dyDescent="0.2">
      <c r="A21" s="59">
        <v>8</v>
      </c>
      <c r="B21" s="185"/>
      <c r="C21" s="220"/>
      <c r="D21" s="220"/>
      <c r="E21" s="220"/>
      <c r="F21" s="220"/>
    </row>
    <row r="22" spans="1:6" x14ac:dyDescent="0.2">
      <c r="A22" s="59">
        <v>9</v>
      </c>
      <c r="B22" s="185"/>
      <c r="C22" s="220"/>
      <c r="D22" s="220"/>
      <c r="E22" s="220"/>
      <c r="F22" s="220"/>
    </row>
    <row r="23" spans="1:6" x14ac:dyDescent="0.2">
      <c r="A23" s="59">
        <v>10</v>
      </c>
      <c r="B23" s="185"/>
      <c r="C23" s="220"/>
      <c r="D23" s="220"/>
      <c r="E23" s="220"/>
      <c r="F23" s="220"/>
    </row>
    <row r="24" spans="1:6" x14ac:dyDescent="0.2">
      <c r="A24" s="59">
        <v>11</v>
      </c>
      <c r="B24" s="185"/>
      <c r="C24" s="220"/>
      <c r="D24" s="220"/>
      <c r="E24" s="220"/>
      <c r="F24" s="220"/>
    </row>
    <row r="25" spans="1:6" x14ac:dyDescent="0.2">
      <c r="A25" s="59">
        <v>12</v>
      </c>
      <c r="B25" s="185"/>
      <c r="C25" s="220"/>
      <c r="D25" s="220"/>
      <c r="E25" s="220"/>
      <c r="F25" s="220"/>
    </row>
    <row r="26" spans="1:6" x14ac:dyDescent="0.2">
      <c r="A26" s="59">
        <v>13</v>
      </c>
      <c r="B26" s="185"/>
      <c r="C26" s="220"/>
      <c r="D26" s="220"/>
      <c r="E26" s="220"/>
      <c r="F26" s="220"/>
    </row>
    <row r="27" spans="1:6" x14ac:dyDescent="0.2">
      <c r="A27" s="59">
        <v>14</v>
      </c>
      <c r="B27" s="185"/>
      <c r="C27" s="220"/>
      <c r="D27" s="220"/>
      <c r="E27" s="220"/>
      <c r="F27" s="220"/>
    </row>
    <row r="28" spans="1:6" x14ac:dyDescent="0.2">
      <c r="A28" s="59">
        <v>15</v>
      </c>
      <c r="B28" s="185"/>
      <c r="C28" s="220"/>
      <c r="D28" s="220"/>
      <c r="E28" s="220"/>
      <c r="F28" s="220"/>
    </row>
    <row r="29" spans="1:6" x14ac:dyDescent="0.2">
      <c r="B29" s="99" t="s">
        <v>37</v>
      </c>
      <c r="C29" s="97">
        <f t="shared" ref="C29" si="0">SUM(C14:C28)</f>
        <v>0</v>
      </c>
      <c r="D29" s="97">
        <f t="shared" ref="D29" si="1">SUM(D14:D28)</f>
        <v>0</v>
      </c>
      <c r="E29" s="97">
        <f t="shared" ref="E29" si="2">SUM(E14:E28)</f>
        <v>0</v>
      </c>
      <c r="F29" s="97">
        <f t="shared" ref="F29" si="3">SUM(F14:F28)</f>
        <v>0</v>
      </c>
    </row>
  </sheetData>
  <mergeCells count="4">
    <mergeCell ref="B7:C7"/>
    <mergeCell ref="C10:F10"/>
    <mergeCell ref="A10:A11"/>
    <mergeCell ref="B10:B11"/>
  </mergeCells>
  <pageMargins left="0.70866141732283472" right="0.70866141732283472" top="0.78740157480314965" bottom="0.78740157480314965" header="0.31496062992125984" footer="0.31496062992125984"/>
  <pageSetup paperSize="9"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F54"/>
  <sheetViews>
    <sheetView topLeftCell="A8" workbookViewId="0">
      <selection activeCell="B2" sqref="B2"/>
    </sheetView>
  </sheetViews>
  <sheetFormatPr baseColWidth="10" defaultRowHeight="12.75" x14ac:dyDescent="0.2"/>
  <cols>
    <col min="1" max="1" width="16.85546875" customWidth="1"/>
    <col min="2" max="2" width="25" customWidth="1"/>
    <col min="3" max="6" width="15.7109375" customWidth="1"/>
  </cols>
  <sheetData>
    <row r="1" spans="1:6" ht="18.75" x14ac:dyDescent="0.3">
      <c r="A1" s="61" t="s">
        <v>79</v>
      </c>
    </row>
    <row r="2" spans="1:6" x14ac:dyDescent="0.2">
      <c r="A2" s="67" t="s">
        <v>140</v>
      </c>
    </row>
    <row r="3" spans="1:6" x14ac:dyDescent="0.2">
      <c r="A3" s="85" t="s">
        <v>38</v>
      </c>
      <c r="B3" s="85"/>
    </row>
    <row r="4" spans="1:6" ht="18.75" x14ac:dyDescent="0.3">
      <c r="A4" s="61"/>
    </row>
    <row r="5" spans="1:6" ht="18.75" x14ac:dyDescent="0.3">
      <c r="A5" s="61"/>
      <c r="B5" s="66"/>
    </row>
    <row r="6" spans="1:6" ht="18.75" x14ac:dyDescent="0.3">
      <c r="A6" s="61"/>
    </row>
    <row r="7" spans="1:6" x14ac:dyDescent="0.2">
      <c r="A7" s="12" t="s">
        <v>62</v>
      </c>
      <c r="B7" s="293" t="str">
        <f>'PF - Kosten- und Finanzplan'!$D$5</f>
        <v>Brettspiel</v>
      </c>
      <c r="C7" s="293"/>
    </row>
    <row r="8" spans="1:6" x14ac:dyDescent="0.2">
      <c r="A8" s="12" t="s">
        <v>63</v>
      </c>
      <c r="B8" s="127">
        <f>'PF - Kosten- und Finanzplan'!$D$4</f>
        <v>2026</v>
      </c>
    </row>
    <row r="9" spans="1:6" ht="12" customHeight="1" x14ac:dyDescent="0.2"/>
    <row r="10" spans="1:6" ht="25.5" customHeight="1" x14ac:dyDescent="0.2">
      <c r="A10" s="295" t="s">
        <v>8</v>
      </c>
      <c r="B10" s="297" t="s">
        <v>77</v>
      </c>
      <c r="C10" s="294" t="s">
        <v>128</v>
      </c>
      <c r="D10" s="294"/>
      <c r="E10" s="294"/>
      <c r="F10" s="294"/>
    </row>
    <row r="11" spans="1:6" ht="12.75" customHeight="1" x14ac:dyDescent="0.2">
      <c r="A11" s="296"/>
      <c r="B11" s="298"/>
      <c r="C11" s="124">
        <f>'PF - Kosten- und Finanzplan'!J8</f>
        <v>2026</v>
      </c>
      <c r="D11" s="124">
        <f>'PF - Kosten- und Finanzplan'!K8</f>
        <v>2027</v>
      </c>
      <c r="E11" s="124">
        <f>'PF - Kosten- und Finanzplan'!L8</f>
        <v>2028</v>
      </c>
      <c r="F11" s="124">
        <f>'PF - Kosten- und Finanzplan'!M8</f>
        <v>2029</v>
      </c>
    </row>
    <row r="12" spans="1:6" s="64" customFormat="1" ht="27" customHeight="1" x14ac:dyDescent="0.2">
      <c r="A12" s="62"/>
      <c r="B12" s="63" t="s">
        <v>70</v>
      </c>
      <c r="C12" s="63" t="s">
        <v>70</v>
      </c>
      <c r="D12" s="63" t="s">
        <v>70</v>
      </c>
      <c r="E12" s="63" t="s">
        <v>70</v>
      </c>
      <c r="F12" s="63" t="s">
        <v>70</v>
      </c>
    </row>
    <row r="13" spans="1:6" x14ac:dyDescent="0.2">
      <c r="A13" s="57" t="s">
        <v>22</v>
      </c>
      <c r="B13" s="57" t="s">
        <v>78</v>
      </c>
      <c r="C13" s="65">
        <v>299</v>
      </c>
      <c r="D13" s="57"/>
      <c r="E13" s="57"/>
      <c r="F13" s="57"/>
    </row>
    <row r="14" spans="1:6" x14ac:dyDescent="0.2">
      <c r="A14" s="59">
        <v>1</v>
      </c>
      <c r="B14" s="185"/>
      <c r="C14" s="220"/>
      <c r="D14" s="220"/>
      <c r="E14" s="220"/>
      <c r="F14" s="220"/>
    </row>
    <row r="15" spans="1:6" x14ac:dyDescent="0.2">
      <c r="A15" s="59">
        <v>2</v>
      </c>
      <c r="B15" s="185"/>
      <c r="C15" s="220"/>
      <c r="D15" s="220"/>
      <c r="E15" s="220"/>
      <c r="F15" s="220"/>
    </row>
    <row r="16" spans="1:6" x14ac:dyDescent="0.2">
      <c r="A16" s="59">
        <v>3</v>
      </c>
      <c r="B16" s="185"/>
      <c r="C16" s="220"/>
      <c r="D16" s="220"/>
      <c r="E16" s="220"/>
      <c r="F16" s="220"/>
    </row>
    <row r="17" spans="1:6" x14ac:dyDescent="0.2">
      <c r="A17" s="59">
        <v>4</v>
      </c>
      <c r="B17" s="185"/>
      <c r="C17" s="220"/>
      <c r="D17" s="220"/>
      <c r="E17" s="220"/>
      <c r="F17" s="220"/>
    </row>
    <row r="18" spans="1:6" x14ac:dyDescent="0.2">
      <c r="A18" s="59">
        <v>5</v>
      </c>
      <c r="B18" s="185"/>
      <c r="C18" s="220"/>
      <c r="D18" s="220"/>
      <c r="E18" s="220"/>
      <c r="F18" s="220"/>
    </row>
    <row r="19" spans="1:6" x14ac:dyDescent="0.2">
      <c r="A19" s="59">
        <v>6</v>
      </c>
      <c r="B19" s="185"/>
      <c r="C19" s="220"/>
      <c r="D19" s="220"/>
      <c r="E19" s="220"/>
      <c r="F19" s="220"/>
    </row>
    <row r="20" spans="1:6" x14ac:dyDescent="0.2">
      <c r="A20" s="59">
        <v>7</v>
      </c>
      <c r="B20" s="185"/>
      <c r="C20" s="220"/>
      <c r="D20" s="220"/>
      <c r="E20" s="220"/>
      <c r="F20" s="220"/>
    </row>
    <row r="21" spans="1:6" x14ac:dyDescent="0.2">
      <c r="A21" s="59">
        <v>8</v>
      </c>
      <c r="B21" s="185"/>
      <c r="C21" s="220"/>
      <c r="D21" s="220"/>
      <c r="E21" s="220"/>
      <c r="F21" s="220"/>
    </row>
    <row r="22" spans="1:6" x14ac:dyDescent="0.2">
      <c r="A22" s="59">
        <v>9</v>
      </c>
      <c r="B22" s="185"/>
      <c r="C22" s="220"/>
      <c r="D22" s="220"/>
      <c r="E22" s="220"/>
      <c r="F22" s="220"/>
    </row>
    <row r="23" spans="1:6" x14ac:dyDescent="0.2">
      <c r="A23" s="59">
        <v>10</v>
      </c>
      <c r="B23" s="185"/>
      <c r="C23" s="220"/>
      <c r="D23" s="220"/>
      <c r="E23" s="220"/>
      <c r="F23" s="220"/>
    </row>
    <row r="24" spans="1:6" x14ac:dyDescent="0.2">
      <c r="A24" s="59">
        <v>11</v>
      </c>
      <c r="B24" s="185"/>
      <c r="C24" s="220"/>
      <c r="D24" s="220"/>
      <c r="E24" s="220"/>
      <c r="F24" s="220"/>
    </row>
    <row r="25" spans="1:6" x14ac:dyDescent="0.2">
      <c r="A25" s="59">
        <v>12</v>
      </c>
      <c r="B25" s="185"/>
      <c r="C25" s="220"/>
      <c r="D25" s="220"/>
      <c r="E25" s="220"/>
      <c r="F25" s="220"/>
    </row>
    <row r="26" spans="1:6" x14ac:dyDescent="0.2">
      <c r="A26" s="59">
        <v>13</v>
      </c>
      <c r="B26" s="185"/>
      <c r="C26" s="220"/>
      <c r="D26" s="220"/>
      <c r="E26" s="220"/>
      <c r="F26" s="220"/>
    </row>
    <row r="27" spans="1:6" x14ac:dyDescent="0.2">
      <c r="A27" s="59">
        <v>14</v>
      </c>
      <c r="B27" s="185"/>
      <c r="C27" s="220"/>
      <c r="D27" s="220"/>
      <c r="E27" s="220"/>
      <c r="F27" s="220"/>
    </row>
    <row r="28" spans="1:6" x14ac:dyDescent="0.2">
      <c r="A28" s="59">
        <v>15</v>
      </c>
      <c r="B28" s="185"/>
      <c r="C28" s="220"/>
      <c r="D28" s="220"/>
      <c r="E28" s="220"/>
      <c r="F28" s="220"/>
    </row>
    <row r="29" spans="1:6" x14ac:dyDescent="0.2">
      <c r="A29" s="59">
        <v>16</v>
      </c>
      <c r="B29" s="185"/>
      <c r="C29" s="220"/>
      <c r="D29" s="220"/>
      <c r="E29" s="220"/>
      <c r="F29" s="220"/>
    </row>
    <row r="30" spans="1:6" x14ac:dyDescent="0.2">
      <c r="A30" s="59">
        <v>17</v>
      </c>
      <c r="B30" s="185"/>
      <c r="C30" s="220"/>
      <c r="D30" s="220"/>
      <c r="E30" s="220"/>
      <c r="F30" s="220"/>
    </row>
    <row r="31" spans="1:6" x14ac:dyDescent="0.2">
      <c r="A31" s="59">
        <v>18</v>
      </c>
      <c r="B31" s="185"/>
      <c r="C31" s="220"/>
      <c r="D31" s="220"/>
      <c r="E31" s="220"/>
      <c r="F31" s="220"/>
    </row>
    <row r="32" spans="1:6" x14ac:dyDescent="0.2">
      <c r="A32" s="59">
        <v>19</v>
      </c>
      <c r="B32" s="185"/>
      <c r="C32" s="220"/>
      <c r="D32" s="220"/>
      <c r="E32" s="220"/>
      <c r="F32" s="220"/>
    </row>
    <row r="33" spans="1:6" x14ac:dyDescent="0.2">
      <c r="A33" s="59">
        <v>20</v>
      </c>
      <c r="B33" s="185"/>
      <c r="C33" s="220"/>
      <c r="D33" s="220"/>
      <c r="E33" s="220"/>
      <c r="F33" s="220"/>
    </row>
    <row r="34" spans="1:6" x14ac:dyDescent="0.2">
      <c r="A34" s="59">
        <v>21</v>
      </c>
      <c r="B34" s="185"/>
      <c r="C34" s="220"/>
      <c r="D34" s="220"/>
      <c r="E34" s="220"/>
      <c r="F34" s="220"/>
    </row>
    <row r="35" spans="1:6" x14ac:dyDescent="0.2">
      <c r="A35" s="59">
        <v>22</v>
      </c>
      <c r="B35" s="185"/>
      <c r="C35" s="220"/>
      <c r="D35" s="220"/>
      <c r="E35" s="220"/>
      <c r="F35" s="220"/>
    </row>
    <row r="36" spans="1:6" x14ac:dyDescent="0.2">
      <c r="A36" s="59">
        <v>23</v>
      </c>
      <c r="B36" s="185"/>
      <c r="C36" s="220"/>
      <c r="D36" s="220"/>
      <c r="E36" s="220"/>
      <c r="F36" s="220"/>
    </row>
    <row r="37" spans="1:6" x14ac:dyDescent="0.2">
      <c r="A37" s="59">
        <v>24</v>
      </c>
      <c r="B37" s="185"/>
      <c r="C37" s="220"/>
      <c r="D37" s="220"/>
      <c r="E37" s="220"/>
      <c r="F37" s="220"/>
    </row>
    <row r="38" spans="1:6" x14ac:dyDescent="0.2">
      <c r="A38" s="59">
        <v>25</v>
      </c>
      <c r="B38" s="185"/>
      <c r="C38" s="220"/>
      <c r="D38" s="220"/>
      <c r="E38" s="220"/>
      <c r="F38" s="220"/>
    </row>
    <row r="39" spans="1:6" x14ac:dyDescent="0.2">
      <c r="A39" s="59">
        <v>26</v>
      </c>
      <c r="B39" s="185"/>
      <c r="C39" s="220"/>
      <c r="D39" s="220"/>
      <c r="E39" s="220"/>
      <c r="F39" s="220"/>
    </row>
    <row r="40" spans="1:6" x14ac:dyDescent="0.2">
      <c r="A40" s="59">
        <v>27</v>
      </c>
      <c r="B40" s="185"/>
      <c r="C40" s="220"/>
      <c r="D40" s="220"/>
      <c r="E40" s="220"/>
      <c r="F40" s="220"/>
    </row>
    <row r="41" spans="1:6" x14ac:dyDescent="0.2">
      <c r="A41" s="59">
        <v>28</v>
      </c>
      <c r="B41" s="185"/>
      <c r="C41" s="220"/>
      <c r="D41" s="220"/>
      <c r="E41" s="220"/>
      <c r="F41" s="220"/>
    </row>
    <row r="42" spans="1:6" x14ac:dyDescent="0.2">
      <c r="A42" s="59">
        <v>29</v>
      </c>
      <c r="B42" s="185"/>
      <c r="C42" s="220"/>
      <c r="D42" s="220"/>
      <c r="E42" s="220"/>
      <c r="F42" s="220"/>
    </row>
    <row r="43" spans="1:6" x14ac:dyDescent="0.2">
      <c r="A43" s="59">
        <v>30</v>
      </c>
      <c r="B43" s="185"/>
      <c r="C43" s="220"/>
      <c r="D43" s="220"/>
      <c r="E43" s="220"/>
      <c r="F43" s="220"/>
    </row>
    <row r="44" spans="1:6" x14ac:dyDescent="0.2">
      <c r="A44" s="59">
        <v>31</v>
      </c>
      <c r="B44" s="185"/>
      <c r="C44" s="220"/>
      <c r="D44" s="220"/>
      <c r="E44" s="220"/>
      <c r="F44" s="220"/>
    </row>
    <row r="45" spans="1:6" x14ac:dyDescent="0.2">
      <c r="A45" s="59">
        <v>32</v>
      </c>
      <c r="B45" s="185"/>
      <c r="C45" s="220"/>
      <c r="D45" s="220"/>
      <c r="E45" s="220"/>
      <c r="F45" s="220"/>
    </row>
    <row r="46" spans="1:6" x14ac:dyDescent="0.2">
      <c r="A46" s="59">
        <v>33</v>
      </c>
      <c r="B46" s="185"/>
      <c r="C46" s="220"/>
      <c r="D46" s="220"/>
      <c r="E46" s="220"/>
      <c r="F46" s="220"/>
    </row>
    <row r="47" spans="1:6" x14ac:dyDescent="0.2">
      <c r="A47" s="59">
        <v>34</v>
      </c>
      <c r="B47" s="185"/>
      <c r="C47" s="220"/>
      <c r="D47" s="220"/>
      <c r="E47" s="220"/>
      <c r="F47" s="220"/>
    </row>
    <row r="48" spans="1:6" x14ac:dyDescent="0.2">
      <c r="A48" s="59">
        <v>35</v>
      </c>
      <c r="B48" s="185"/>
      <c r="C48" s="220"/>
      <c r="D48" s="220"/>
      <c r="E48" s="220"/>
      <c r="F48" s="220"/>
    </row>
    <row r="49" spans="1:6" x14ac:dyDescent="0.2">
      <c r="A49" s="59">
        <v>36</v>
      </c>
      <c r="B49" s="185"/>
      <c r="C49" s="220"/>
      <c r="D49" s="220"/>
      <c r="E49" s="220"/>
      <c r="F49" s="220"/>
    </row>
    <row r="50" spans="1:6" x14ac:dyDescent="0.2">
      <c r="A50" s="59">
        <v>37</v>
      </c>
      <c r="B50" s="185"/>
      <c r="C50" s="220"/>
      <c r="D50" s="220"/>
      <c r="E50" s="220"/>
      <c r="F50" s="220"/>
    </row>
    <row r="51" spans="1:6" x14ac:dyDescent="0.2">
      <c r="A51" s="59">
        <v>38</v>
      </c>
      <c r="B51" s="185"/>
      <c r="C51" s="220"/>
      <c r="D51" s="220"/>
      <c r="E51" s="220"/>
      <c r="F51" s="220"/>
    </row>
    <row r="52" spans="1:6" x14ac:dyDescent="0.2">
      <c r="A52" s="59">
        <v>39</v>
      </c>
      <c r="B52" s="185"/>
      <c r="C52" s="220"/>
      <c r="D52" s="220"/>
      <c r="E52" s="220"/>
      <c r="F52" s="220"/>
    </row>
    <row r="53" spans="1:6" x14ac:dyDescent="0.2">
      <c r="A53" s="59">
        <v>40</v>
      </c>
      <c r="B53" s="185"/>
      <c r="C53" s="220"/>
      <c r="D53" s="220"/>
      <c r="E53" s="220"/>
      <c r="F53" s="220"/>
    </row>
    <row r="54" spans="1:6" x14ac:dyDescent="0.2">
      <c r="B54" s="99" t="s">
        <v>37</v>
      </c>
      <c r="C54" s="97">
        <f t="shared" ref="C54:F54" si="0">SUM(C14:C53)</f>
        <v>0</v>
      </c>
      <c r="D54" s="97">
        <f t="shared" si="0"/>
        <v>0</v>
      </c>
      <c r="E54" s="97">
        <f t="shared" si="0"/>
        <v>0</v>
      </c>
      <c r="F54" s="97">
        <f t="shared" si="0"/>
        <v>0</v>
      </c>
    </row>
  </sheetData>
  <mergeCells count="4">
    <mergeCell ref="B7:C7"/>
    <mergeCell ref="C10:F10"/>
    <mergeCell ref="B10:B11"/>
    <mergeCell ref="A10:A11"/>
  </mergeCells>
  <pageMargins left="0.70866141732283472" right="0.70866141732283472" top="0.78740157480314965" bottom="0.78740157480314965" header="0.31496062992125984" footer="0.31496062992125984"/>
  <pageSetup paperSize="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F29"/>
  <sheetViews>
    <sheetView workbookViewId="0">
      <selection activeCell="B2" sqref="B2"/>
    </sheetView>
  </sheetViews>
  <sheetFormatPr baseColWidth="10" defaultRowHeight="12.75" x14ac:dyDescent="0.2"/>
  <cols>
    <col min="1" max="1" width="16.85546875" customWidth="1"/>
    <col min="2" max="2" width="25" customWidth="1"/>
    <col min="3" max="6" width="15.7109375" customWidth="1"/>
  </cols>
  <sheetData>
    <row r="1" spans="1:6" ht="18.75" x14ac:dyDescent="0.3">
      <c r="A1" s="61" t="s">
        <v>93</v>
      </c>
    </row>
    <row r="2" spans="1:6" x14ac:dyDescent="0.2">
      <c r="A2" s="67" t="s">
        <v>140</v>
      </c>
    </row>
    <row r="3" spans="1:6" x14ac:dyDescent="0.2">
      <c r="A3" s="85" t="s">
        <v>38</v>
      </c>
      <c r="B3" s="85"/>
    </row>
    <row r="4" spans="1:6" ht="18.75" x14ac:dyDescent="0.3">
      <c r="A4" s="61"/>
    </row>
    <row r="5" spans="1:6" ht="18.75" x14ac:dyDescent="0.3">
      <c r="A5" s="61"/>
      <c r="B5" s="66"/>
    </row>
    <row r="6" spans="1:6" ht="18.75" x14ac:dyDescent="0.3">
      <c r="A6" s="61"/>
    </row>
    <row r="7" spans="1:6" x14ac:dyDescent="0.2">
      <c r="A7" s="12" t="s">
        <v>62</v>
      </c>
      <c r="B7" s="293" t="str">
        <f>'PF - Kosten- und Finanzplan'!$D$5</f>
        <v>Brettspiel</v>
      </c>
      <c r="C7" s="293"/>
    </row>
    <row r="8" spans="1:6" x14ac:dyDescent="0.2">
      <c r="A8" s="12" t="s">
        <v>63</v>
      </c>
      <c r="B8" s="127">
        <f>'PF - Kosten- und Finanzplan'!$D$4</f>
        <v>2026</v>
      </c>
    </row>
    <row r="9" spans="1:6" ht="12" customHeight="1" x14ac:dyDescent="0.2"/>
    <row r="10" spans="1:6" ht="25.5" customHeight="1" x14ac:dyDescent="0.2">
      <c r="A10" s="295" t="s">
        <v>8</v>
      </c>
      <c r="B10" s="297" t="s">
        <v>77</v>
      </c>
      <c r="C10" s="299" t="s">
        <v>128</v>
      </c>
      <c r="D10" s="300"/>
      <c r="E10" s="300"/>
      <c r="F10" s="301"/>
    </row>
    <row r="11" spans="1:6" x14ac:dyDescent="0.2">
      <c r="A11" s="296"/>
      <c r="B11" s="298"/>
      <c r="C11" s="124">
        <f>'PF - Kosten- und Finanzplan'!J8</f>
        <v>2026</v>
      </c>
      <c r="D11" s="124">
        <f t="shared" ref="D11:F11" si="0">C11+1</f>
        <v>2027</v>
      </c>
      <c r="E11" s="124">
        <f t="shared" si="0"/>
        <v>2028</v>
      </c>
      <c r="F11" s="124">
        <f t="shared" si="0"/>
        <v>2029</v>
      </c>
    </row>
    <row r="12" spans="1:6" s="64" customFormat="1" ht="27" customHeight="1" x14ac:dyDescent="0.2">
      <c r="A12" s="62"/>
      <c r="B12" s="63" t="s">
        <v>70</v>
      </c>
      <c r="C12" s="63" t="s">
        <v>70</v>
      </c>
      <c r="D12" s="63" t="s">
        <v>70</v>
      </c>
      <c r="E12" s="63" t="s">
        <v>70</v>
      </c>
      <c r="F12" s="63" t="s">
        <v>70</v>
      </c>
    </row>
    <row r="13" spans="1:6" x14ac:dyDescent="0.2">
      <c r="A13" s="57" t="s">
        <v>22</v>
      </c>
      <c r="B13" s="57" t="s">
        <v>94</v>
      </c>
      <c r="C13" s="100">
        <v>11</v>
      </c>
      <c r="D13" s="100">
        <v>12</v>
      </c>
      <c r="E13" s="100">
        <v>13</v>
      </c>
      <c r="F13" s="100">
        <v>15</v>
      </c>
    </row>
    <row r="14" spans="1:6" x14ac:dyDescent="0.2">
      <c r="A14" s="59">
        <v>1</v>
      </c>
      <c r="B14" s="185"/>
      <c r="C14" s="220"/>
      <c r="D14" s="220"/>
      <c r="E14" s="220"/>
      <c r="F14" s="220"/>
    </row>
    <row r="15" spans="1:6" x14ac:dyDescent="0.2">
      <c r="A15" s="59">
        <v>2</v>
      </c>
      <c r="B15" s="185"/>
      <c r="C15" s="220"/>
      <c r="D15" s="220"/>
      <c r="E15" s="220"/>
      <c r="F15" s="220"/>
    </row>
    <row r="16" spans="1:6" x14ac:dyDescent="0.2">
      <c r="A16" s="59">
        <v>3</v>
      </c>
      <c r="B16" s="185"/>
      <c r="C16" s="220"/>
      <c r="D16" s="220"/>
      <c r="E16" s="220"/>
      <c r="F16" s="220"/>
    </row>
    <row r="17" spans="1:6" x14ac:dyDescent="0.2">
      <c r="A17" s="59">
        <v>4</v>
      </c>
      <c r="B17" s="185"/>
      <c r="C17" s="220"/>
      <c r="D17" s="220"/>
      <c r="E17" s="220"/>
      <c r="F17" s="220"/>
    </row>
    <row r="18" spans="1:6" x14ac:dyDescent="0.2">
      <c r="A18" s="59">
        <v>5</v>
      </c>
      <c r="B18" s="185"/>
      <c r="C18" s="220"/>
      <c r="D18" s="220"/>
      <c r="E18" s="220"/>
      <c r="F18" s="220"/>
    </row>
    <row r="19" spans="1:6" x14ac:dyDescent="0.2">
      <c r="A19" s="59">
        <v>6</v>
      </c>
      <c r="B19" s="185"/>
      <c r="C19" s="220"/>
      <c r="D19" s="220"/>
      <c r="E19" s="220"/>
      <c r="F19" s="220"/>
    </row>
    <row r="20" spans="1:6" x14ac:dyDescent="0.2">
      <c r="A20" s="59">
        <v>7</v>
      </c>
      <c r="B20" s="185"/>
      <c r="C20" s="220"/>
      <c r="D20" s="220"/>
      <c r="E20" s="220"/>
      <c r="F20" s="220"/>
    </row>
    <row r="21" spans="1:6" x14ac:dyDescent="0.2">
      <c r="A21" s="59">
        <v>8</v>
      </c>
      <c r="B21" s="185"/>
      <c r="C21" s="220"/>
      <c r="D21" s="220"/>
      <c r="E21" s="220"/>
      <c r="F21" s="220"/>
    </row>
    <row r="22" spans="1:6" x14ac:dyDescent="0.2">
      <c r="A22" s="59">
        <v>9</v>
      </c>
      <c r="B22" s="185"/>
      <c r="C22" s="220"/>
      <c r="D22" s="220"/>
      <c r="E22" s="220"/>
      <c r="F22" s="220"/>
    </row>
    <row r="23" spans="1:6" x14ac:dyDescent="0.2">
      <c r="A23" s="59">
        <v>10</v>
      </c>
      <c r="B23" s="185"/>
      <c r="C23" s="220"/>
      <c r="D23" s="220"/>
      <c r="E23" s="220"/>
      <c r="F23" s="220"/>
    </row>
    <row r="24" spans="1:6" x14ac:dyDescent="0.2">
      <c r="A24" s="59">
        <v>11</v>
      </c>
      <c r="B24" s="185"/>
      <c r="C24" s="220"/>
      <c r="D24" s="220"/>
      <c r="E24" s="220"/>
      <c r="F24" s="220"/>
    </row>
    <row r="25" spans="1:6" x14ac:dyDescent="0.2">
      <c r="A25" s="59">
        <v>12</v>
      </c>
      <c r="B25" s="185"/>
      <c r="C25" s="220"/>
      <c r="D25" s="220"/>
      <c r="E25" s="220"/>
      <c r="F25" s="220"/>
    </row>
    <row r="26" spans="1:6" x14ac:dyDescent="0.2">
      <c r="A26" s="59">
        <v>13</v>
      </c>
      <c r="B26" s="185"/>
      <c r="C26" s="220"/>
      <c r="D26" s="220"/>
      <c r="E26" s="220"/>
      <c r="F26" s="220"/>
    </row>
    <row r="27" spans="1:6" x14ac:dyDescent="0.2">
      <c r="A27" s="59">
        <v>14</v>
      </c>
      <c r="B27" s="185"/>
      <c r="C27" s="220"/>
      <c r="D27" s="220"/>
      <c r="E27" s="220"/>
      <c r="F27" s="220"/>
    </row>
    <row r="28" spans="1:6" x14ac:dyDescent="0.2">
      <c r="A28" s="59">
        <v>15</v>
      </c>
      <c r="B28" s="185"/>
      <c r="C28" s="220"/>
      <c r="D28" s="220"/>
      <c r="E28" s="220"/>
      <c r="F28" s="220"/>
    </row>
    <row r="29" spans="1:6" x14ac:dyDescent="0.2">
      <c r="B29" s="99" t="s">
        <v>37</v>
      </c>
      <c r="C29" s="97">
        <f t="shared" ref="C29:F29" si="1">SUM(C14:C28)</f>
        <v>0</v>
      </c>
      <c r="D29" s="97">
        <f t="shared" si="1"/>
        <v>0</v>
      </c>
      <c r="E29" s="97">
        <f t="shared" si="1"/>
        <v>0</v>
      </c>
      <c r="F29" s="97">
        <f t="shared" si="1"/>
        <v>0</v>
      </c>
    </row>
  </sheetData>
  <mergeCells count="4">
    <mergeCell ref="B7:C7"/>
    <mergeCell ref="C10:F10"/>
    <mergeCell ref="B10:B11"/>
    <mergeCell ref="A10:A11"/>
  </mergeCells>
  <pageMargins left="0.70866141732283472" right="0.70866141732283472" top="0.78740157480314965" bottom="0.78740157480314965" header="0.31496062992125984" footer="0.31496062992125984"/>
  <pageSetup paperSize="9"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Q45"/>
  <sheetViews>
    <sheetView workbookViewId="0">
      <selection activeCell="B2" sqref="B2"/>
    </sheetView>
  </sheetViews>
  <sheetFormatPr baseColWidth="10" defaultRowHeight="12.75" x14ac:dyDescent="0.2"/>
  <cols>
    <col min="1" max="1" width="16.85546875" customWidth="1"/>
    <col min="2" max="2" width="25" customWidth="1"/>
    <col min="3" max="4" width="15.85546875" customWidth="1"/>
    <col min="5" max="6" width="16.42578125" customWidth="1"/>
    <col min="7" max="7" width="12.140625" customWidth="1"/>
    <col min="8" max="9" width="16.42578125" customWidth="1"/>
    <col min="10" max="10" width="15.28515625" customWidth="1"/>
    <col min="11" max="12" width="16.42578125" customWidth="1"/>
    <col min="13" max="13" width="11.7109375" customWidth="1"/>
    <col min="14" max="15" width="16.42578125" customWidth="1"/>
    <col min="16" max="16" width="11.7109375" customWidth="1"/>
  </cols>
  <sheetData>
    <row r="1" spans="1:16" ht="18.75" x14ac:dyDescent="0.3">
      <c r="A1" s="19" t="s">
        <v>102</v>
      </c>
      <c r="B1" s="20"/>
      <c r="C1" s="20"/>
      <c r="D1" s="20"/>
      <c r="E1" s="20"/>
      <c r="F1" s="20"/>
      <c r="G1" s="20"/>
      <c r="H1" s="20"/>
      <c r="I1" s="20"/>
      <c r="J1" s="20"/>
      <c r="K1" s="20"/>
      <c r="L1" s="20"/>
    </row>
    <row r="2" spans="1:16" x14ac:dyDescent="0.2">
      <c r="A2" s="67" t="s">
        <v>140</v>
      </c>
      <c r="B2" s="20"/>
      <c r="C2" s="20"/>
      <c r="D2" s="20"/>
      <c r="E2" s="20"/>
      <c r="F2" s="20"/>
      <c r="G2" s="20"/>
      <c r="H2" s="20"/>
      <c r="I2" s="20"/>
      <c r="J2" s="20"/>
      <c r="K2" s="20"/>
      <c r="L2" s="20"/>
    </row>
    <row r="3" spans="1:16" x14ac:dyDescent="0.2">
      <c r="A3" s="94" t="s">
        <v>38</v>
      </c>
      <c r="B3" s="94"/>
      <c r="C3" s="94"/>
      <c r="D3" s="20"/>
      <c r="E3" s="20"/>
      <c r="F3" s="20"/>
      <c r="G3" s="20"/>
      <c r="H3" s="20"/>
      <c r="I3" s="20"/>
      <c r="J3" s="20"/>
      <c r="K3" s="20"/>
      <c r="L3" s="20"/>
    </row>
    <row r="4" spans="1:16" ht="18.75" x14ac:dyDescent="0.3">
      <c r="A4" s="19"/>
      <c r="B4" s="20"/>
      <c r="C4" s="20"/>
      <c r="D4" s="20"/>
      <c r="E4" s="20"/>
      <c r="F4" s="20"/>
      <c r="G4" s="20"/>
      <c r="H4" s="20"/>
      <c r="I4" s="20"/>
      <c r="J4" s="20"/>
      <c r="K4" s="20"/>
      <c r="L4" s="20"/>
    </row>
    <row r="5" spans="1:16" x14ac:dyDescent="0.2">
      <c r="A5" s="111" t="s">
        <v>62</v>
      </c>
      <c r="B5" s="304" t="str">
        <f>'PF - Kosten- und Finanzplan'!$D$5</f>
        <v>Brettspiel</v>
      </c>
      <c r="C5" s="304"/>
      <c r="D5" s="20"/>
      <c r="E5" s="20"/>
      <c r="F5" s="20"/>
      <c r="G5" s="20"/>
      <c r="H5" s="20"/>
      <c r="I5" s="20"/>
      <c r="J5" s="20"/>
      <c r="K5" s="20"/>
      <c r="L5" s="20"/>
    </row>
    <row r="6" spans="1:16" x14ac:dyDescent="0.2">
      <c r="A6" s="111" t="s">
        <v>63</v>
      </c>
      <c r="B6" s="188">
        <f>'PF - Kosten- und Finanzplan'!$D$4</f>
        <v>2026</v>
      </c>
      <c r="C6" s="189"/>
      <c r="D6" s="20"/>
      <c r="E6" s="20"/>
      <c r="F6" s="20"/>
      <c r="G6" s="20"/>
      <c r="H6" s="20"/>
      <c r="I6" s="20"/>
      <c r="J6" s="20"/>
      <c r="K6" s="20"/>
      <c r="L6" s="20"/>
    </row>
    <row r="7" spans="1:16" x14ac:dyDescent="0.2">
      <c r="A7" s="111"/>
      <c r="B7" s="189"/>
      <c r="C7" s="189"/>
      <c r="D7" s="20"/>
      <c r="E7" s="20"/>
      <c r="F7" s="20"/>
      <c r="G7" s="20"/>
      <c r="H7" s="20"/>
      <c r="I7" s="20"/>
      <c r="J7" s="20"/>
      <c r="K7" s="20"/>
      <c r="L7" s="20"/>
    </row>
    <row r="8" spans="1:16" ht="12" customHeight="1" x14ac:dyDescent="0.2">
      <c r="A8" s="190" t="s">
        <v>84</v>
      </c>
      <c r="B8" s="111" t="s">
        <v>83</v>
      </c>
      <c r="C8" s="20"/>
      <c r="D8" s="20"/>
      <c r="E8" s="20"/>
      <c r="F8" s="20"/>
      <c r="G8" s="20"/>
      <c r="H8" s="20"/>
      <c r="I8" s="20"/>
      <c r="J8" s="20"/>
      <c r="K8" s="20"/>
      <c r="L8" s="20"/>
    </row>
    <row r="9" spans="1:16" x14ac:dyDescent="0.2">
      <c r="A9" s="20"/>
      <c r="B9" s="20"/>
      <c r="C9" s="20"/>
      <c r="D9" s="20"/>
      <c r="E9" s="191"/>
      <c r="F9" s="192"/>
      <c r="G9" s="191"/>
      <c r="H9" s="193"/>
      <c r="I9" s="193"/>
      <c r="J9" s="194"/>
      <c r="K9" s="193"/>
      <c r="L9" s="193"/>
      <c r="M9" s="72"/>
      <c r="N9" s="70"/>
      <c r="O9" s="70"/>
      <c r="P9" s="70"/>
    </row>
    <row r="10" spans="1:16" s="64" customFormat="1" ht="25.5" customHeight="1" x14ac:dyDescent="0.2">
      <c r="A10" s="302" t="s">
        <v>8</v>
      </c>
      <c r="B10" s="312" t="s">
        <v>80</v>
      </c>
      <c r="C10" s="312" t="s">
        <v>108</v>
      </c>
      <c r="D10" s="312" t="s">
        <v>100</v>
      </c>
      <c r="E10" s="312" t="s">
        <v>81</v>
      </c>
      <c r="F10" s="312" t="s">
        <v>82</v>
      </c>
      <c r="G10" s="312" t="s">
        <v>75</v>
      </c>
      <c r="H10" s="309" t="s">
        <v>128</v>
      </c>
      <c r="I10" s="310"/>
      <c r="J10" s="310"/>
      <c r="K10" s="311"/>
      <c r="L10" s="278" t="s">
        <v>17</v>
      </c>
      <c r="M10" s="101"/>
      <c r="N10" s="101"/>
      <c r="O10" s="101"/>
      <c r="P10" s="101"/>
    </row>
    <row r="11" spans="1:16" s="64" customFormat="1" ht="17.25" customHeight="1" x14ac:dyDescent="0.2">
      <c r="A11" s="303"/>
      <c r="B11" s="313"/>
      <c r="C11" s="313"/>
      <c r="D11" s="313"/>
      <c r="E11" s="313"/>
      <c r="F11" s="313"/>
      <c r="G11" s="313"/>
      <c r="H11" s="195">
        <f>'PF - Kosten- und Finanzplan'!J8</f>
        <v>2026</v>
      </c>
      <c r="I11" s="195">
        <f>'PF - Kosten- und Finanzplan'!K8</f>
        <v>2027</v>
      </c>
      <c r="J11" s="195">
        <f>'PF - Kosten- und Finanzplan'!L8</f>
        <v>2028</v>
      </c>
      <c r="K11" s="195">
        <f>'PF - Kosten- und Finanzplan'!M8</f>
        <v>2029</v>
      </c>
      <c r="L11" s="279"/>
      <c r="M11" s="101"/>
      <c r="N11" s="101"/>
      <c r="O11" s="101"/>
      <c r="P11" s="101"/>
    </row>
    <row r="12" spans="1:16" x14ac:dyDescent="0.2">
      <c r="A12" s="14">
        <v>1</v>
      </c>
      <c r="B12" s="14">
        <f t="shared" ref="B12:C12" si="0">A12+1</f>
        <v>2</v>
      </c>
      <c r="C12" s="14">
        <f t="shared" si="0"/>
        <v>3</v>
      </c>
      <c r="D12" s="14">
        <f t="shared" ref="D12" si="1">C12+1</f>
        <v>4</v>
      </c>
      <c r="E12" s="14">
        <f t="shared" ref="E12:F12" si="2">D12+1</f>
        <v>5</v>
      </c>
      <c r="F12" s="14">
        <f t="shared" si="2"/>
        <v>6</v>
      </c>
      <c r="G12" s="14">
        <f t="shared" ref="G12" si="3">F12+1</f>
        <v>7</v>
      </c>
      <c r="H12" s="14">
        <f t="shared" ref="H12" si="4">G12+1</f>
        <v>8</v>
      </c>
      <c r="I12" s="14">
        <f t="shared" ref="I12" si="5">H12+1</f>
        <v>9</v>
      </c>
      <c r="J12" s="14">
        <f t="shared" ref="J12:L12" si="6">I12+1</f>
        <v>10</v>
      </c>
      <c r="K12" s="14">
        <f t="shared" si="6"/>
        <v>11</v>
      </c>
      <c r="L12" s="13">
        <f t="shared" si="6"/>
        <v>12</v>
      </c>
      <c r="M12" s="74"/>
      <c r="N12" s="74"/>
      <c r="O12" s="74"/>
      <c r="P12" s="74"/>
    </row>
    <row r="13" spans="1:16" s="64" customFormat="1" ht="33.75" x14ac:dyDescent="0.2">
      <c r="A13" s="196"/>
      <c r="B13" s="197" t="s">
        <v>70</v>
      </c>
      <c r="C13" s="197" t="s">
        <v>70</v>
      </c>
      <c r="D13" s="197" t="s">
        <v>70</v>
      </c>
      <c r="E13" s="197" t="s">
        <v>70</v>
      </c>
      <c r="F13" s="197" t="s">
        <v>70</v>
      </c>
      <c r="G13" s="197" t="s">
        <v>109</v>
      </c>
      <c r="H13" s="197" t="s">
        <v>70</v>
      </c>
      <c r="I13" s="197" t="s">
        <v>70</v>
      </c>
      <c r="J13" s="197" t="s">
        <v>70</v>
      </c>
      <c r="K13" s="197" t="s">
        <v>70</v>
      </c>
      <c r="L13" s="105" t="s">
        <v>110</v>
      </c>
      <c r="M13" s="75"/>
      <c r="N13" s="75"/>
      <c r="O13" s="75"/>
      <c r="P13" s="75"/>
    </row>
    <row r="14" spans="1:16" x14ac:dyDescent="0.2">
      <c r="A14" s="198" t="s">
        <v>22</v>
      </c>
      <c r="B14" s="198" t="s">
        <v>107</v>
      </c>
      <c r="C14" s="199">
        <v>4000</v>
      </c>
      <c r="D14" s="198">
        <v>400</v>
      </c>
      <c r="E14" s="198">
        <v>20</v>
      </c>
      <c r="F14" s="198">
        <v>12</v>
      </c>
      <c r="G14" s="200">
        <f>C14/D14*E14*F14</f>
        <v>2400</v>
      </c>
      <c r="H14" s="200">
        <v>800</v>
      </c>
      <c r="I14" s="200">
        <v>800</v>
      </c>
      <c r="J14" s="200">
        <v>800</v>
      </c>
      <c r="K14" s="200"/>
      <c r="L14" s="11">
        <f>SUM(H14:K14)</f>
        <v>2400</v>
      </c>
      <c r="M14" s="102"/>
      <c r="N14" s="102"/>
      <c r="O14" s="102"/>
      <c r="P14" s="102"/>
    </row>
    <row r="15" spans="1:16" x14ac:dyDescent="0.2">
      <c r="A15" s="6">
        <v>1</v>
      </c>
      <c r="B15" s="185"/>
      <c r="C15" s="186"/>
      <c r="D15" s="187"/>
      <c r="E15" s="187"/>
      <c r="F15" s="187"/>
      <c r="G15" s="201" t="e">
        <f>ROUND(C15/D15*E15*F15,2)</f>
        <v>#DIV/0!</v>
      </c>
      <c r="H15" s="186"/>
      <c r="I15" s="186"/>
      <c r="J15" s="186"/>
      <c r="K15" s="186"/>
      <c r="L15" s="106">
        <f t="shared" ref="L15:L21" si="7">SUM(H15:K15)</f>
        <v>0</v>
      </c>
      <c r="M15" s="104"/>
      <c r="N15" s="103"/>
      <c r="O15" s="72"/>
      <c r="P15" s="104"/>
    </row>
    <row r="16" spans="1:16" x14ac:dyDescent="0.2">
      <c r="A16" s="6">
        <v>2</v>
      </c>
      <c r="B16" s="185"/>
      <c r="C16" s="186"/>
      <c r="D16" s="187"/>
      <c r="E16" s="187"/>
      <c r="F16" s="187"/>
      <c r="G16" s="201" t="e">
        <f t="shared" ref="G16:G21" si="8">ROUND(C16/D16*E16*F16,2)</f>
        <v>#DIV/0!</v>
      </c>
      <c r="H16" s="186"/>
      <c r="I16" s="186"/>
      <c r="J16" s="186"/>
      <c r="K16" s="186"/>
      <c r="L16" s="106">
        <f t="shared" si="7"/>
        <v>0</v>
      </c>
      <c r="M16" s="104"/>
      <c r="N16" s="103"/>
      <c r="O16" s="72"/>
      <c r="P16" s="104"/>
    </row>
    <row r="17" spans="1:17" x14ac:dyDescent="0.2">
      <c r="A17" s="6">
        <v>3</v>
      </c>
      <c r="B17" s="185"/>
      <c r="C17" s="186"/>
      <c r="D17" s="187"/>
      <c r="E17" s="187"/>
      <c r="F17" s="187"/>
      <c r="G17" s="201" t="e">
        <f t="shared" si="8"/>
        <v>#DIV/0!</v>
      </c>
      <c r="H17" s="186"/>
      <c r="I17" s="186"/>
      <c r="J17" s="186"/>
      <c r="K17" s="186"/>
      <c r="L17" s="106">
        <f t="shared" si="7"/>
        <v>0</v>
      </c>
      <c r="M17" s="104"/>
      <c r="N17" s="103"/>
      <c r="O17" s="72"/>
      <c r="P17" s="104"/>
    </row>
    <row r="18" spans="1:17" x14ac:dyDescent="0.2">
      <c r="A18" s="6">
        <v>4</v>
      </c>
      <c r="B18" s="185"/>
      <c r="C18" s="186"/>
      <c r="D18" s="187"/>
      <c r="E18" s="187"/>
      <c r="F18" s="187"/>
      <c r="G18" s="201" t="e">
        <f t="shared" si="8"/>
        <v>#DIV/0!</v>
      </c>
      <c r="H18" s="186"/>
      <c r="I18" s="186"/>
      <c r="J18" s="186"/>
      <c r="K18" s="186"/>
      <c r="L18" s="106">
        <f t="shared" si="7"/>
        <v>0</v>
      </c>
      <c r="M18" s="104"/>
      <c r="N18" s="103"/>
      <c r="O18" s="72"/>
      <c r="P18" s="104"/>
    </row>
    <row r="19" spans="1:17" x14ac:dyDescent="0.2">
      <c r="A19" s="6">
        <v>5</v>
      </c>
      <c r="B19" s="185"/>
      <c r="C19" s="186"/>
      <c r="D19" s="187"/>
      <c r="E19" s="187"/>
      <c r="F19" s="187"/>
      <c r="G19" s="201" t="e">
        <f t="shared" si="8"/>
        <v>#DIV/0!</v>
      </c>
      <c r="H19" s="186"/>
      <c r="I19" s="186"/>
      <c r="J19" s="186"/>
      <c r="K19" s="186"/>
      <c r="L19" s="106">
        <f t="shared" si="7"/>
        <v>0</v>
      </c>
      <c r="M19" s="104"/>
      <c r="N19" s="103"/>
      <c r="O19" s="72"/>
      <c r="P19" s="104"/>
    </row>
    <row r="20" spans="1:17" x14ac:dyDescent="0.2">
      <c r="A20" s="6">
        <v>6</v>
      </c>
      <c r="B20" s="185"/>
      <c r="C20" s="186"/>
      <c r="D20" s="187"/>
      <c r="E20" s="187"/>
      <c r="F20" s="187"/>
      <c r="G20" s="201" t="e">
        <f t="shared" si="8"/>
        <v>#DIV/0!</v>
      </c>
      <c r="H20" s="186"/>
      <c r="I20" s="186"/>
      <c r="J20" s="186"/>
      <c r="K20" s="186"/>
      <c r="L20" s="106">
        <f t="shared" si="7"/>
        <v>0</v>
      </c>
      <c r="M20" s="104"/>
      <c r="N20" s="103"/>
      <c r="O20" s="72"/>
      <c r="P20" s="104"/>
    </row>
    <row r="21" spans="1:17" x14ac:dyDescent="0.2">
      <c r="A21" s="6">
        <v>7</v>
      </c>
      <c r="B21" s="185"/>
      <c r="C21" s="186"/>
      <c r="D21" s="187"/>
      <c r="E21" s="187"/>
      <c r="F21" s="187"/>
      <c r="G21" s="201" t="e">
        <f t="shared" si="8"/>
        <v>#DIV/0!</v>
      </c>
      <c r="H21" s="186"/>
      <c r="I21" s="186"/>
      <c r="J21" s="186"/>
      <c r="K21" s="186"/>
      <c r="L21" s="106">
        <f t="shared" si="7"/>
        <v>0</v>
      </c>
      <c r="M21" s="104"/>
      <c r="N21" s="103"/>
      <c r="O21" s="72"/>
      <c r="P21" s="104"/>
    </row>
    <row r="22" spans="1:17" s="70" customFormat="1" x14ac:dyDescent="0.2">
      <c r="A22" s="202"/>
      <c r="B22" s="203"/>
      <c r="C22" s="204"/>
      <c r="D22" s="202"/>
      <c r="E22" s="202"/>
      <c r="F22" s="202"/>
      <c r="G22" s="205"/>
      <c r="H22" s="193"/>
      <c r="I22" s="193"/>
      <c r="J22" s="206"/>
      <c r="K22" s="193"/>
      <c r="L22" s="193"/>
      <c r="M22" s="71"/>
      <c r="P22" s="71"/>
    </row>
    <row r="23" spans="1:17" s="35" customFormat="1" x14ac:dyDescent="0.2">
      <c r="A23" s="207" t="s">
        <v>85</v>
      </c>
      <c r="B23" s="208" t="s">
        <v>86</v>
      </c>
      <c r="C23" s="203"/>
      <c r="D23" s="193"/>
      <c r="E23" s="193"/>
      <c r="F23" s="193"/>
      <c r="G23" s="206"/>
      <c r="H23" s="193"/>
      <c r="I23" s="193"/>
      <c r="J23" s="206"/>
      <c r="K23" s="193"/>
      <c r="L23" s="193"/>
      <c r="M23" s="71"/>
      <c r="N23" s="70"/>
      <c r="O23" s="70"/>
      <c r="P23" s="71"/>
      <c r="Q23" s="70"/>
    </row>
    <row r="24" spans="1:17" s="35" customFormat="1" x14ac:dyDescent="0.2">
      <c r="A24" s="207"/>
      <c r="B24" s="208"/>
      <c r="C24" s="203"/>
      <c r="D24" s="193"/>
      <c r="E24" s="192"/>
      <c r="F24" s="192"/>
      <c r="G24" s="206"/>
      <c r="H24" s="193"/>
      <c r="I24" s="193"/>
      <c r="J24" s="206"/>
      <c r="K24" s="193"/>
      <c r="L24" s="193"/>
      <c r="M24" s="71"/>
      <c r="N24" s="70"/>
      <c r="O24" s="70"/>
      <c r="P24" s="71"/>
      <c r="Q24" s="70"/>
    </row>
    <row r="25" spans="1:17" ht="25.5" customHeight="1" x14ac:dyDescent="0.2">
      <c r="A25" s="302" t="s">
        <v>8</v>
      </c>
      <c r="B25" s="305" t="s">
        <v>77</v>
      </c>
      <c r="C25" s="306" t="str">
        <f>H10</f>
        <v>Kassenrate</v>
      </c>
      <c r="D25" s="307"/>
      <c r="E25" s="307"/>
      <c r="F25" s="308"/>
      <c r="G25" s="193"/>
      <c r="H25" s="194"/>
      <c r="I25" s="193"/>
      <c r="J25" s="193"/>
      <c r="K25" s="194"/>
      <c r="L25" s="193"/>
      <c r="M25" s="70"/>
      <c r="N25" s="72"/>
      <c r="O25" s="70"/>
      <c r="P25" s="70"/>
      <c r="Q25" s="70"/>
    </row>
    <row r="26" spans="1:17" s="68" customFormat="1" ht="12.75" customHeight="1" x14ac:dyDescent="0.2">
      <c r="A26" s="303"/>
      <c r="B26" s="305"/>
      <c r="C26" s="209">
        <f>H11</f>
        <v>2026</v>
      </c>
      <c r="D26" s="209">
        <f t="shared" ref="D26:F26" si="9">I11</f>
        <v>2027</v>
      </c>
      <c r="E26" s="209">
        <f t="shared" si="9"/>
        <v>2028</v>
      </c>
      <c r="F26" s="209">
        <f t="shared" si="9"/>
        <v>2029</v>
      </c>
      <c r="G26" s="210"/>
      <c r="H26" s="193"/>
      <c r="I26" s="193"/>
      <c r="J26" s="210"/>
      <c r="K26" s="193"/>
      <c r="L26" s="193"/>
      <c r="M26" s="73"/>
      <c r="N26" s="70"/>
      <c r="O26" s="70"/>
      <c r="P26" s="73"/>
      <c r="Q26" s="70"/>
    </row>
    <row r="27" spans="1:17" s="64" customFormat="1" ht="25.5" customHeight="1" x14ac:dyDescent="0.2">
      <c r="A27" s="196"/>
      <c r="B27" s="197" t="s">
        <v>70</v>
      </c>
      <c r="C27" s="197" t="s">
        <v>70</v>
      </c>
      <c r="D27" s="197" t="s">
        <v>70</v>
      </c>
      <c r="E27" s="197" t="s">
        <v>70</v>
      </c>
      <c r="F27" s="197" t="s">
        <v>70</v>
      </c>
      <c r="G27" s="211"/>
      <c r="H27" s="212"/>
      <c r="I27" s="212"/>
      <c r="J27" s="211"/>
      <c r="K27" s="212"/>
      <c r="L27" s="212"/>
      <c r="M27" s="75"/>
      <c r="N27" s="76"/>
      <c r="O27" s="76"/>
      <c r="P27" s="75"/>
      <c r="Q27" s="77"/>
    </row>
    <row r="28" spans="1:17" s="69" customFormat="1" x14ac:dyDescent="0.2">
      <c r="A28" s="198" t="s">
        <v>22</v>
      </c>
      <c r="B28" s="198" t="s">
        <v>99</v>
      </c>
      <c r="C28" s="200">
        <v>35</v>
      </c>
      <c r="D28" s="198"/>
      <c r="E28" s="198"/>
      <c r="F28" s="198"/>
      <c r="G28" s="213"/>
      <c r="H28" s="214"/>
      <c r="I28" s="214"/>
      <c r="J28" s="206"/>
      <c r="K28" s="214"/>
      <c r="L28" s="214"/>
      <c r="M28" s="71"/>
      <c r="N28" s="78"/>
      <c r="O28" s="78"/>
      <c r="P28" s="71"/>
      <c r="Q28" s="78"/>
    </row>
    <row r="29" spans="1:17" x14ac:dyDescent="0.2">
      <c r="A29" s="6">
        <v>1</v>
      </c>
      <c r="B29" s="185"/>
      <c r="C29" s="87"/>
      <c r="D29" s="87"/>
      <c r="E29" s="87"/>
      <c r="F29" s="87"/>
      <c r="G29" s="215"/>
      <c r="H29" s="193"/>
      <c r="I29" s="193"/>
      <c r="J29" s="215"/>
      <c r="K29" s="193"/>
      <c r="L29" s="193"/>
      <c r="M29" s="79"/>
      <c r="N29" s="70"/>
      <c r="O29" s="70"/>
      <c r="P29" s="79"/>
      <c r="Q29" s="70"/>
    </row>
    <row r="30" spans="1:17" x14ac:dyDescent="0.2">
      <c r="A30" s="6">
        <v>2</v>
      </c>
      <c r="B30" s="185"/>
      <c r="C30" s="87"/>
      <c r="D30" s="87"/>
      <c r="E30" s="87"/>
      <c r="F30" s="87"/>
      <c r="G30" s="215"/>
      <c r="H30" s="193"/>
      <c r="I30" s="193"/>
      <c r="J30" s="215"/>
      <c r="K30" s="193"/>
      <c r="L30" s="193"/>
      <c r="M30" s="79"/>
      <c r="N30" s="70"/>
      <c r="O30" s="70"/>
      <c r="P30" s="79"/>
      <c r="Q30" s="70"/>
    </row>
    <row r="31" spans="1:17" x14ac:dyDescent="0.2">
      <c r="A31" s="6">
        <v>3</v>
      </c>
      <c r="B31" s="185"/>
      <c r="C31" s="87"/>
      <c r="D31" s="87"/>
      <c r="E31" s="87"/>
      <c r="F31" s="87"/>
      <c r="G31" s="215"/>
      <c r="H31" s="193"/>
      <c r="I31" s="193"/>
      <c r="J31" s="215"/>
      <c r="K31" s="193"/>
      <c r="L31" s="193"/>
      <c r="M31" s="79"/>
      <c r="N31" s="70"/>
      <c r="O31" s="70"/>
      <c r="P31" s="79"/>
      <c r="Q31" s="70"/>
    </row>
    <row r="32" spans="1:17" x14ac:dyDescent="0.2">
      <c r="A32" s="6">
        <v>4</v>
      </c>
      <c r="B32" s="185"/>
      <c r="C32" s="87"/>
      <c r="D32" s="87"/>
      <c r="E32" s="87"/>
      <c r="F32" s="87"/>
      <c r="G32" s="215"/>
      <c r="H32" s="193"/>
      <c r="I32" s="193"/>
      <c r="J32" s="215"/>
      <c r="K32" s="193"/>
      <c r="L32" s="193"/>
      <c r="M32" s="79"/>
      <c r="N32" s="70"/>
      <c r="O32" s="70"/>
      <c r="P32" s="79"/>
      <c r="Q32" s="70"/>
    </row>
    <row r="33" spans="1:17" x14ac:dyDescent="0.2">
      <c r="A33" s="6">
        <v>5</v>
      </c>
      <c r="B33" s="185"/>
      <c r="C33" s="87"/>
      <c r="D33" s="87"/>
      <c r="E33" s="87"/>
      <c r="F33" s="87"/>
      <c r="G33" s="215"/>
      <c r="H33" s="193"/>
      <c r="I33" s="193"/>
      <c r="J33" s="215"/>
      <c r="K33" s="193"/>
      <c r="L33" s="193"/>
      <c r="M33" s="79"/>
      <c r="N33" s="70"/>
      <c r="O33" s="70"/>
      <c r="P33" s="79"/>
      <c r="Q33" s="70"/>
    </row>
    <row r="34" spans="1:17" x14ac:dyDescent="0.2">
      <c r="A34" s="6">
        <v>6</v>
      </c>
      <c r="B34" s="185"/>
      <c r="C34" s="87"/>
      <c r="D34" s="87"/>
      <c r="E34" s="87"/>
      <c r="F34" s="87"/>
      <c r="G34" s="215"/>
      <c r="H34" s="193"/>
      <c r="I34" s="193"/>
      <c r="J34" s="215"/>
      <c r="K34" s="193"/>
      <c r="L34" s="193"/>
      <c r="M34" s="79"/>
      <c r="N34" s="70"/>
      <c r="O34" s="70"/>
      <c r="P34" s="79"/>
      <c r="Q34" s="70"/>
    </row>
    <row r="35" spans="1:17" x14ac:dyDescent="0.2">
      <c r="A35" s="6">
        <v>7</v>
      </c>
      <c r="B35" s="185"/>
      <c r="C35" s="87"/>
      <c r="D35" s="87"/>
      <c r="E35" s="87"/>
      <c r="F35" s="87"/>
      <c r="G35" s="215"/>
      <c r="H35" s="193"/>
      <c r="I35" s="193"/>
      <c r="J35" s="215"/>
      <c r="K35" s="193"/>
      <c r="L35" s="193"/>
      <c r="M35" s="79"/>
      <c r="N35" s="70"/>
      <c r="O35" s="70"/>
      <c r="P35" s="79"/>
      <c r="Q35" s="70"/>
    </row>
    <row r="36" spans="1:17" x14ac:dyDescent="0.2">
      <c r="A36" s="20"/>
      <c r="B36" s="20"/>
      <c r="C36" s="20"/>
      <c r="D36" s="20"/>
      <c r="E36" s="20"/>
      <c r="F36" s="20"/>
      <c r="G36" s="193"/>
      <c r="H36" s="193"/>
      <c r="I36" s="193"/>
      <c r="J36" s="193"/>
      <c r="K36" s="193"/>
      <c r="L36" s="193"/>
      <c r="M36" s="70"/>
      <c r="N36" s="70"/>
      <c r="O36" s="70"/>
      <c r="P36" s="70"/>
      <c r="Q36" s="70"/>
    </row>
    <row r="37" spans="1:17" x14ac:dyDescent="0.2">
      <c r="A37" s="216"/>
      <c r="B37" s="217" t="s">
        <v>96</v>
      </c>
      <c r="C37" s="218">
        <f>SUM(H15:H21)+SUM(C29:C35)</f>
        <v>0</v>
      </c>
      <c r="D37" s="218">
        <f>SUM(I15:I21)+SUM(D29:D35)</f>
        <v>0</v>
      </c>
      <c r="E37" s="218">
        <f>SUM(J15:J21)+SUM(E29:E35)</f>
        <v>0</v>
      </c>
      <c r="F37" s="218">
        <f>SUM(K15:K21)+SUM(F29:F35)</f>
        <v>0</v>
      </c>
      <c r="G37" s="219"/>
      <c r="H37" s="193"/>
      <c r="I37" s="193"/>
      <c r="J37" s="219"/>
      <c r="K37" s="193"/>
      <c r="L37" s="193"/>
      <c r="M37" s="80"/>
      <c r="N37" s="70"/>
      <c r="O37" s="70"/>
      <c r="P37" s="80"/>
      <c r="Q37" s="70"/>
    </row>
    <row r="38" spans="1:17" x14ac:dyDescent="0.2">
      <c r="G38" s="70"/>
      <c r="H38" s="70"/>
      <c r="I38" s="70"/>
      <c r="J38" s="70"/>
      <c r="K38" s="70"/>
      <c r="L38" s="70"/>
      <c r="M38" s="70"/>
      <c r="N38" s="70"/>
      <c r="O38" s="70"/>
      <c r="P38" s="70"/>
      <c r="Q38" s="70"/>
    </row>
    <row r="40" spans="1:17" x14ac:dyDescent="0.2">
      <c r="B40" s="66"/>
      <c r="C40" s="72"/>
      <c r="D40" s="70"/>
      <c r="E40" s="70"/>
      <c r="F40" s="70"/>
    </row>
    <row r="41" spans="1:17" x14ac:dyDescent="0.2">
      <c r="C41" s="70"/>
      <c r="D41" s="102"/>
      <c r="E41" s="70"/>
      <c r="F41" s="70"/>
    </row>
    <row r="42" spans="1:17" x14ac:dyDescent="0.2">
      <c r="B42" s="66"/>
      <c r="C42" s="70"/>
      <c r="D42" s="70"/>
      <c r="E42" s="70"/>
      <c r="F42" s="70"/>
    </row>
    <row r="43" spans="1:17" x14ac:dyDescent="0.2">
      <c r="C43" s="70"/>
      <c r="D43" s="70"/>
      <c r="E43" s="70"/>
      <c r="F43" s="70"/>
    </row>
    <row r="44" spans="1:17" x14ac:dyDescent="0.2">
      <c r="C44" s="70"/>
      <c r="D44" s="70"/>
      <c r="E44" s="70"/>
      <c r="F44" s="70"/>
    </row>
    <row r="45" spans="1:17" x14ac:dyDescent="0.2">
      <c r="C45" s="70"/>
      <c r="D45" s="70"/>
      <c r="E45" s="70"/>
      <c r="F45" s="70"/>
    </row>
  </sheetData>
  <mergeCells count="13">
    <mergeCell ref="A25:A26"/>
    <mergeCell ref="B5:C5"/>
    <mergeCell ref="B25:B26"/>
    <mergeCell ref="C25:F25"/>
    <mergeCell ref="L10:L11"/>
    <mergeCell ref="H10:K10"/>
    <mergeCell ref="A10:A11"/>
    <mergeCell ref="B10:B11"/>
    <mergeCell ref="C10:C11"/>
    <mergeCell ref="D10:D11"/>
    <mergeCell ref="E10:E11"/>
    <mergeCell ref="F10:F11"/>
    <mergeCell ref="G10:G11"/>
  </mergeCells>
  <phoneticPr fontId="47" type="noConversion"/>
  <conditionalFormatting sqref="L14">
    <cfRule type="cellIs" dxfId="7" priority="12" operator="notEqual">
      <formula>$G$14</formula>
    </cfRule>
  </conditionalFormatting>
  <conditionalFormatting sqref="L15">
    <cfRule type="cellIs" dxfId="6" priority="1" operator="notEqual">
      <formula>$G$15</formula>
    </cfRule>
  </conditionalFormatting>
  <conditionalFormatting sqref="L16">
    <cfRule type="cellIs" dxfId="5" priority="3" operator="notEqual">
      <formula>$G$16</formula>
    </cfRule>
  </conditionalFormatting>
  <conditionalFormatting sqref="L17">
    <cfRule type="cellIs" dxfId="4" priority="4" operator="notEqual">
      <formula>$G$17</formula>
    </cfRule>
  </conditionalFormatting>
  <conditionalFormatting sqref="L18">
    <cfRule type="cellIs" dxfId="3" priority="5" operator="notEqual">
      <formula>$G$18</formula>
    </cfRule>
  </conditionalFormatting>
  <conditionalFormatting sqref="L19">
    <cfRule type="cellIs" dxfId="2" priority="6" operator="notEqual">
      <formula>$G$19</formula>
    </cfRule>
  </conditionalFormatting>
  <conditionalFormatting sqref="L20">
    <cfRule type="cellIs" dxfId="1" priority="7" operator="notEqual">
      <formula>$G$20</formula>
    </cfRule>
  </conditionalFormatting>
  <conditionalFormatting sqref="L21">
    <cfRule type="cellIs" dxfId="0" priority="8" operator="notEqual">
      <formula>$G$21</formula>
    </cfRule>
  </conditionalFormatting>
  <pageMargins left="0.70866141732283472" right="0.70866141732283472" top="0.78740157480314965" bottom="0.78740157480314965" header="0.31496062992125984" footer="0.31496062992125984"/>
  <pageSetup paperSize="9" scale="66"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H35"/>
  <sheetViews>
    <sheetView topLeftCell="A5" zoomScaleNormal="100" workbookViewId="0">
      <selection activeCell="K21" sqref="K21"/>
    </sheetView>
  </sheetViews>
  <sheetFormatPr baseColWidth="10" defaultRowHeight="12.75" x14ac:dyDescent="0.2"/>
  <cols>
    <col min="1" max="1" width="7.5703125" customWidth="1"/>
    <col min="2" max="3" width="20.7109375" customWidth="1"/>
    <col min="4" max="4" width="26" customWidth="1"/>
  </cols>
  <sheetData>
    <row r="1" spans="1:8" ht="18.75" x14ac:dyDescent="0.3">
      <c r="A1" s="19" t="s">
        <v>34</v>
      </c>
      <c r="B1" s="20"/>
      <c r="C1" s="20"/>
      <c r="D1" s="20"/>
      <c r="E1" s="20"/>
      <c r="F1" s="20"/>
      <c r="G1" s="20"/>
    </row>
    <row r="2" spans="1:8" x14ac:dyDescent="0.2">
      <c r="A2" s="67" t="s">
        <v>137</v>
      </c>
      <c r="B2" s="20"/>
      <c r="C2" s="20"/>
      <c r="D2" s="20"/>
      <c r="E2" s="20"/>
      <c r="F2" s="20"/>
      <c r="G2" s="20"/>
    </row>
    <row r="3" spans="1:8" x14ac:dyDescent="0.2">
      <c r="A3" s="94" t="s">
        <v>38</v>
      </c>
      <c r="B3" s="94"/>
      <c r="C3" s="94"/>
      <c r="D3" s="20"/>
      <c r="E3" s="20"/>
      <c r="F3" s="20"/>
      <c r="G3" s="20"/>
    </row>
    <row r="4" spans="1:8" x14ac:dyDescent="0.2">
      <c r="A4" s="67"/>
      <c r="B4" s="20"/>
      <c r="C4" s="20"/>
      <c r="D4" s="20"/>
      <c r="E4" s="20"/>
      <c r="F4" s="20"/>
      <c r="G4" s="20"/>
    </row>
    <row r="5" spans="1:8" ht="88.5" customHeight="1" x14ac:dyDescent="0.2">
      <c r="A5" s="314" t="s">
        <v>98</v>
      </c>
      <c r="B5" s="314"/>
      <c r="C5" s="314"/>
      <c r="D5" s="314"/>
      <c r="E5" s="314"/>
      <c r="F5" s="314"/>
      <c r="G5" s="314"/>
    </row>
    <row r="6" spans="1:8" ht="16.5" customHeight="1" x14ac:dyDescent="0.2">
      <c r="A6" s="181"/>
      <c r="B6" s="181"/>
      <c r="C6" s="181"/>
      <c r="D6" s="181"/>
      <c r="E6" s="20"/>
      <c r="F6" s="20"/>
      <c r="G6" s="20"/>
    </row>
    <row r="7" spans="1:8" ht="24" customHeight="1" x14ac:dyDescent="0.2">
      <c r="A7" s="319" t="s">
        <v>123</v>
      </c>
      <c r="B7" s="319"/>
      <c r="C7" s="319"/>
      <c r="D7" s="319"/>
      <c r="E7" s="20"/>
      <c r="F7" s="20"/>
      <c r="G7" s="20"/>
    </row>
    <row r="8" spans="1:8" ht="16.5" customHeight="1" x14ac:dyDescent="0.2">
      <c r="A8" s="149" t="s">
        <v>124</v>
      </c>
      <c r="B8" s="149" t="s">
        <v>125</v>
      </c>
      <c r="C8" s="115"/>
      <c r="D8" s="115"/>
      <c r="E8" s="20"/>
      <c r="F8" s="20"/>
      <c r="G8" s="182"/>
      <c r="H8" s="118"/>
    </row>
    <row r="9" spans="1:8" ht="16.5" customHeight="1" x14ac:dyDescent="0.2">
      <c r="A9" s="150">
        <v>2026</v>
      </c>
      <c r="B9" s="151">
        <v>3.7</v>
      </c>
      <c r="C9" s="20"/>
      <c r="D9" s="20"/>
      <c r="E9" s="20"/>
      <c r="F9" s="20"/>
      <c r="G9" s="20"/>
    </row>
    <row r="10" spans="1:8" ht="16.5" customHeight="1" x14ac:dyDescent="0.2">
      <c r="A10" s="150">
        <v>2027</v>
      </c>
      <c r="B10" s="151">
        <v>3.75</v>
      </c>
      <c r="C10" s="20"/>
      <c r="D10" s="20"/>
      <c r="E10" s="20"/>
      <c r="F10" s="20"/>
      <c r="G10" s="20"/>
    </row>
    <row r="11" spans="1:8" ht="16.5" customHeight="1" x14ac:dyDescent="0.2">
      <c r="A11" s="150">
        <v>2028</v>
      </c>
      <c r="B11" s="151">
        <v>3.8</v>
      </c>
      <c r="C11" s="20"/>
      <c r="D11" s="20"/>
      <c r="E11" s="20"/>
      <c r="F11" s="20"/>
      <c r="G11" s="20"/>
    </row>
    <row r="12" spans="1:8" ht="16.5" customHeight="1" x14ac:dyDescent="0.2">
      <c r="A12" s="150">
        <v>2029</v>
      </c>
      <c r="B12" s="151">
        <v>3.86</v>
      </c>
      <c r="C12" s="20"/>
      <c r="D12" s="20"/>
      <c r="E12" s="20"/>
      <c r="F12" s="20"/>
      <c r="G12" s="20"/>
    </row>
    <row r="13" spans="1:8" x14ac:dyDescent="0.2">
      <c r="A13" s="20"/>
      <c r="B13" s="20"/>
      <c r="C13" s="20"/>
      <c r="D13" s="20"/>
      <c r="E13" s="20"/>
      <c r="F13" s="20"/>
      <c r="G13" s="20"/>
    </row>
    <row r="14" spans="1:8" x14ac:dyDescent="0.2">
      <c r="A14" s="318" t="s">
        <v>126</v>
      </c>
      <c r="B14" s="318"/>
      <c r="C14" s="318"/>
      <c r="D14" s="318"/>
      <c r="E14" s="20"/>
      <c r="F14" s="20"/>
      <c r="G14" s="20"/>
    </row>
    <row r="15" spans="1:8" ht="25.5" x14ac:dyDescent="0.2">
      <c r="A15" s="320" t="s">
        <v>8</v>
      </c>
      <c r="B15" s="117" t="s">
        <v>33</v>
      </c>
      <c r="C15" s="117" t="s">
        <v>36</v>
      </c>
      <c r="D15" s="114" t="s">
        <v>127</v>
      </c>
      <c r="E15" s="20"/>
      <c r="F15" s="20"/>
      <c r="G15" s="20"/>
    </row>
    <row r="16" spans="1:8" x14ac:dyDescent="0.2">
      <c r="A16" s="321"/>
      <c r="B16" s="14">
        <f t="shared" ref="B16" si="0">A16+1</f>
        <v>1</v>
      </c>
      <c r="C16" s="14">
        <f>B16+1</f>
        <v>2</v>
      </c>
      <c r="D16" s="13">
        <f>C16+1</f>
        <v>3</v>
      </c>
      <c r="E16" s="20"/>
      <c r="F16" s="20"/>
      <c r="G16" s="20"/>
    </row>
    <row r="17" spans="1:7" x14ac:dyDescent="0.2">
      <c r="A17" s="322"/>
      <c r="B17" s="121" t="s">
        <v>70</v>
      </c>
      <c r="C17" s="121" t="s">
        <v>70</v>
      </c>
      <c r="D17" s="119" t="s">
        <v>130</v>
      </c>
      <c r="E17" s="20"/>
      <c r="F17" s="20"/>
      <c r="G17" s="20"/>
    </row>
    <row r="18" spans="1:7" ht="21" customHeight="1" x14ac:dyDescent="0.2">
      <c r="A18" s="125" t="s">
        <v>22</v>
      </c>
      <c r="B18" s="125">
        <v>39.86</v>
      </c>
      <c r="C18" s="125">
        <v>12</v>
      </c>
      <c r="D18" s="126">
        <v>1650.2</v>
      </c>
      <c r="E18" s="20"/>
      <c r="F18" s="20"/>
      <c r="G18" s="20"/>
    </row>
    <row r="19" spans="1:7" x14ac:dyDescent="0.2">
      <c r="A19" s="315">
        <f>'PF - Kosten- und Finanzplan'!J8</f>
        <v>2026</v>
      </c>
      <c r="B19" s="316"/>
      <c r="C19" s="316"/>
      <c r="D19" s="317"/>
      <c r="E19" s="20"/>
      <c r="F19" s="20"/>
      <c r="G19" s="20"/>
    </row>
    <row r="20" spans="1:7" x14ac:dyDescent="0.2">
      <c r="A20" s="120">
        <v>1</v>
      </c>
      <c r="B20" s="93"/>
      <c r="C20" s="93"/>
      <c r="D20" s="148">
        <f>B20*C20*(VLOOKUP($A$19,$A$9:$B$12,2,FALSE))</f>
        <v>0</v>
      </c>
      <c r="E20" s="20"/>
      <c r="F20" s="20"/>
      <c r="G20" s="20"/>
    </row>
    <row r="21" spans="1:7" x14ac:dyDescent="0.2">
      <c r="A21" s="120">
        <v>2</v>
      </c>
      <c r="B21" s="93"/>
      <c r="C21" s="93"/>
      <c r="D21" s="148">
        <f>B21*C21*(VLOOKUP($A$19,$A$9:$B$12,2,FALSE))</f>
        <v>0</v>
      </c>
      <c r="E21" s="20"/>
      <c r="F21" s="20"/>
      <c r="G21" s="20"/>
    </row>
    <row r="22" spans="1:7" x14ac:dyDescent="0.2">
      <c r="A22" s="120">
        <v>3</v>
      </c>
      <c r="B22" s="93"/>
      <c r="C22" s="93"/>
      <c r="D22" s="148">
        <f>B22*C22*(VLOOKUP($A$19,$A$9:$B$12,2,FALSE))</f>
        <v>0</v>
      </c>
      <c r="E22" s="20"/>
      <c r="F22" s="20"/>
      <c r="G22" s="20"/>
    </row>
    <row r="23" spans="1:7" x14ac:dyDescent="0.2">
      <c r="A23" s="315">
        <f>'PF - Kosten- und Finanzplan'!K8</f>
        <v>2027</v>
      </c>
      <c r="B23" s="316"/>
      <c r="C23" s="316"/>
      <c r="D23" s="317"/>
      <c r="E23" s="20"/>
      <c r="F23" s="20"/>
      <c r="G23" s="20"/>
    </row>
    <row r="24" spans="1:7" x14ac:dyDescent="0.2">
      <c r="A24" s="120">
        <v>1</v>
      </c>
      <c r="B24" s="93"/>
      <c r="C24" s="93"/>
      <c r="D24" s="148">
        <f>B24*C24*(VLOOKUP($A$23,$A$9:$B$12,2,FALSE))</f>
        <v>0</v>
      </c>
      <c r="E24" s="20"/>
      <c r="F24" s="20"/>
      <c r="G24" s="20"/>
    </row>
    <row r="25" spans="1:7" x14ac:dyDescent="0.2">
      <c r="A25" s="120">
        <v>2</v>
      </c>
      <c r="B25" s="93"/>
      <c r="C25" s="93"/>
      <c r="D25" s="148">
        <f>B25*C25*(VLOOKUP($A$23,$A$9:$B$12,2,FALSE))</f>
        <v>0</v>
      </c>
      <c r="E25" s="20"/>
      <c r="F25" s="20"/>
      <c r="G25" s="20"/>
    </row>
    <row r="26" spans="1:7" x14ac:dyDescent="0.2">
      <c r="A26" s="120">
        <v>3</v>
      </c>
      <c r="B26" s="93"/>
      <c r="C26" s="93"/>
      <c r="D26" s="148">
        <f>B26*C26*(VLOOKUP($A$23,$A$9:$B$12,2,FALSE))</f>
        <v>0</v>
      </c>
      <c r="E26" s="20"/>
      <c r="F26" s="20"/>
      <c r="G26" s="20"/>
    </row>
    <row r="27" spans="1:7" x14ac:dyDescent="0.2">
      <c r="A27" s="315">
        <f>'PF - Kosten- und Finanzplan'!L8</f>
        <v>2028</v>
      </c>
      <c r="B27" s="316"/>
      <c r="C27" s="316"/>
      <c r="D27" s="317"/>
      <c r="E27" s="20"/>
      <c r="F27" s="20"/>
      <c r="G27" s="20"/>
    </row>
    <row r="28" spans="1:7" x14ac:dyDescent="0.2">
      <c r="A28" s="120">
        <v>1</v>
      </c>
      <c r="B28" s="93"/>
      <c r="C28" s="93"/>
      <c r="D28" s="148">
        <f>B28*C28*(VLOOKUP($A$27,$A$9:$B$12,2,FALSE))</f>
        <v>0</v>
      </c>
      <c r="E28" s="20"/>
      <c r="F28" s="20"/>
      <c r="G28" s="20"/>
    </row>
    <row r="29" spans="1:7" x14ac:dyDescent="0.2">
      <c r="A29" s="120">
        <v>2</v>
      </c>
      <c r="B29" s="93"/>
      <c r="C29" s="93"/>
      <c r="D29" s="148">
        <f>B29*C29*(VLOOKUP($A$27,$A$9:$B$12,2,FALSE))</f>
        <v>0</v>
      </c>
      <c r="E29" s="20"/>
      <c r="F29" s="20"/>
      <c r="G29" s="20"/>
    </row>
    <row r="30" spans="1:7" x14ac:dyDescent="0.2">
      <c r="A30" s="120">
        <v>3</v>
      </c>
      <c r="B30" s="93"/>
      <c r="C30" s="93"/>
      <c r="D30" s="148">
        <f>B30*C30*(VLOOKUP($A$27,$A$9:$B$12,2,FALSE))</f>
        <v>0</v>
      </c>
      <c r="E30" s="20"/>
      <c r="F30" s="20"/>
      <c r="G30" s="20"/>
    </row>
    <row r="31" spans="1:7" x14ac:dyDescent="0.2">
      <c r="A31" s="315">
        <f>'PF - Kosten- und Finanzplan'!M8</f>
        <v>2029</v>
      </c>
      <c r="B31" s="316"/>
      <c r="C31" s="316"/>
      <c r="D31" s="317"/>
      <c r="E31" s="20"/>
      <c r="F31" s="20"/>
      <c r="G31" s="20"/>
    </row>
    <row r="32" spans="1:7" x14ac:dyDescent="0.2">
      <c r="A32" s="120">
        <v>1</v>
      </c>
      <c r="B32" s="93"/>
      <c r="C32" s="93"/>
      <c r="D32" s="148">
        <f>B32*C32*(VLOOKUP($A$31,$A$9:$B$12,2,FALSE))</f>
        <v>0</v>
      </c>
      <c r="E32" s="20"/>
      <c r="F32" s="20"/>
      <c r="G32" s="20"/>
    </row>
    <row r="33" spans="1:7" x14ac:dyDescent="0.2">
      <c r="A33" s="120">
        <v>2</v>
      </c>
      <c r="B33" s="93"/>
      <c r="C33" s="93"/>
      <c r="D33" s="148">
        <f>B33*C33*(VLOOKUP($A$31,$A$9:$B$12,2,FALSE))</f>
        <v>0</v>
      </c>
      <c r="E33" s="20"/>
      <c r="F33" s="20"/>
      <c r="G33" s="20"/>
    </row>
    <row r="34" spans="1:7" x14ac:dyDescent="0.2">
      <c r="A34" s="120">
        <v>3</v>
      </c>
      <c r="B34" s="93"/>
      <c r="C34" s="93"/>
      <c r="D34" s="148">
        <f>B34*C34*(VLOOKUP($A$31,$A$9:$B$12,2,FALSE))</f>
        <v>0</v>
      </c>
      <c r="E34" s="20"/>
      <c r="F34" s="20"/>
      <c r="G34" s="20"/>
    </row>
    <row r="35" spans="1:7" x14ac:dyDescent="0.2">
      <c r="A35" s="183"/>
      <c r="B35" s="184"/>
      <c r="C35" s="22" t="s">
        <v>37</v>
      </c>
      <c r="D35" s="23">
        <f>SUM(D20:D34)</f>
        <v>0</v>
      </c>
      <c r="E35" s="20"/>
      <c r="F35" s="20"/>
      <c r="G35" s="20"/>
    </row>
  </sheetData>
  <mergeCells count="8">
    <mergeCell ref="A5:G5"/>
    <mergeCell ref="A27:D27"/>
    <mergeCell ref="A31:D31"/>
    <mergeCell ref="A14:D14"/>
    <mergeCell ref="A7:D7"/>
    <mergeCell ref="A19:D19"/>
    <mergeCell ref="A23:D23"/>
    <mergeCell ref="A15:A17"/>
  </mergeCells>
  <pageMargins left="0.70866141732283472" right="0.70866141732283472" top="0.78740157480314965" bottom="0.78740157480314965"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vt:i4>
      </vt:variant>
    </vt:vector>
  </HeadingPairs>
  <TitlesOfParts>
    <vt:vector size="9" baseType="lpstr">
      <vt:lpstr>PF - Kosten- und Finanzplan</vt:lpstr>
      <vt:lpstr>K-Hilfe Personalkosten</vt:lpstr>
      <vt:lpstr>K-Hilfe Honorare</vt:lpstr>
      <vt:lpstr>K-Hilfe Ext. Auftragsvergabe</vt:lpstr>
      <vt:lpstr>K-Hilfe Projektbez.Anschaffung.</vt:lpstr>
      <vt:lpstr>K-Hilfe Sonstige Sachausgaben</vt:lpstr>
      <vt:lpstr>K-Hilfe Mietausgaben</vt:lpstr>
      <vt:lpstr>K-Hilfe Betriebskostenpauschale</vt:lpstr>
      <vt:lpstr>'PF - Kosten- und Finanzplan'!Druckbereich</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SenStadtWohn IV B 3</dc:creator>
  <cp:lastModifiedBy>Boss</cp:lastModifiedBy>
  <cp:lastPrinted>2026-02-18T09:58:06Z</cp:lastPrinted>
  <dcterms:created xsi:type="dcterms:W3CDTF">2009-02-20T08:35:34Z</dcterms:created>
  <dcterms:modified xsi:type="dcterms:W3CDTF">2026-04-09T06:52:01Z</dcterms:modified>
</cp:coreProperties>
</file>